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3035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1" i="1"/>
  <c r="F15"/>
  <c r="A16" l="1"/>
  <c r="A17"/>
  <c r="A18"/>
  <c r="A19"/>
  <c r="A20"/>
  <c r="A21"/>
  <c r="A22"/>
  <c r="A23"/>
  <c r="A24"/>
  <c r="A25"/>
  <c r="A26"/>
  <c r="F19"/>
  <c r="F14"/>
  <c r="F16" s="1"/>
  <c r="A15"/>
  <c r="F18"/>
  <c r="F17" l="1"/>
  <c r="F20" s="1"/>
  <c r="F23"/>
  <c r="F22" l="1"/>
  <c r="F24" s="1"/>
  <c r="F25" s="1"/>
  <c r="F26" s="1"/>
</calcChain>
</file>

<file path=xl/sharedStrings.xml><?xml version="1.0" encoding="utf-8"?>
<sst xmlns="http://schemas.openxmlformats.org/spreadsheetml/2006/main" count="43" uniqueCount="37">
  <si>
    <t>№п/п</t>
  </si>
  <si>
    <t>Показатели</t>
  </si>
  <si>
    <t>чел/час</t>
  </si>
  <si>
    <t>Кол-во всего</t>
  </si>
  <si>
    <t>%</t>
  </si>
  <si>
    <t>руб.</t>
  </si>
  <si>
    <t>Всего затрат с рентабельностью</t>
  </si>
  <si>
    <t>НДС</t>
  </si>
  <si>
    <t>ИТОГО с НДС</t>
  </si>
  <si>
    <t>Цена за единицу, руб.</t>
  </si>
  <si>
    <t>Исполнитель:</t>
  </si>
  <si>
    <t>О.Е.Устинова</t>
  </si>
  <si>
    <t>Калькуляция</t>
  </si>
  <si>
    <t>Накладные расходы от ФОТ</t>
  </si>
  <si>
    <t>Рентабельность от ФОТ</t>
  </si>
  <si>
    <t>Итого прямых  затрат</t>
  </si>
  <si>
    <t>Всего  затрат с накладными расходами</t>
  </si>
  <si>
    <t>Сумма,   руб.</t>
  </si>
  <si>
    <t>УТВЕРЖДАЮ</t>
  </si>
  <si>
    <t>"____" ____________20___г.</t>
  </si>
  <si>
    <t>Ед.изм</t>
  </si>
  <si>
    <t>Материалы</t>
  </si>
  <si>
    <t>Гипохлорит</t>
  </si>
  <si>
    <t>кг</t>
  </si>
  <si>
    <t>Вода</t>
  </si>
  <si>
    <t>м3</t>
  </si>
  <si>
    <t xml:space="preserve"> Начальника ПЭО</t>
  </si>
  <si>
    <t>Г.В.Брюхнова</t>
  </si>
  <si>
    <t>Лаборант хим. анализа</t>
  </si>
  <si>
    <t xml:space="preserve">Итого заработная плата </t>
  </si>
  <si>
    <t>к Приказу №__________от__________</t>
  </si>
  <si>
    <t>Приложение №5</t>
  </si>
  <si>
    <t>На хлорирование бочки для МУП "Водоканал" г.Иркутска на 2016 год</t>
  </si>
  <si>
    <t xml:space="preserve">Зам.директора по экономике и  </t>
  </si>
  <si>
    <t>и финансам МУП"Водоканал"</t>
  </si>
  <si>
    <t>__________Е.С.Любенкова</t>
  </si>
  <si>
    <t>С учетом 13-ой з/платы и выслугой лет</t>
  </si>
</sst>
</file>

<file path=xl/styles.xml><?xml version="1.0" encoding="utf-8"?>
<styleSheet xmlns="http://schemas.openxmlformats.org/spreadsheetml/2006/main">
  <numFmts count="1">
    <numFmt numFmtId="164" formatCode="#,##0.00_р_."/>
  </numFmts>
  <fonts count="6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1" fillId="0" borderId="3" xfId="0" applyFont="1" applyBorder="1" applyAlignment="1">
      <alignment vertical="center"/>
    </xf>
    <xf numFmtId="0" fontId="1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J22" sqref="J22"/>
    </sheetView>
  </sheetViews>
  <sheetFormatPr defaultRowHeight="12.75"/>
  <cols>
    <col min="1" max="1" width="6.42578125" customWidth="1"/>
    <col min="2" max="2" width="35.42578125" customWidth="1"/>
    <col min="5" max="5" width="10.42578125" customWidth="1"/>
    <col min="6" max="6" width="14.42578125" customWidth="1"/>
  </cols>
  <sheetData>
    <row r="1" spans="1:6">
      <c r="D1" s="34" t="s">
        <v>31</v>
      </c>
      <c r="E1" s="34"/>
      <c r="F1" s="34"/>
    </row>
    <row r="2" spans="1:6">
      <c r="D2" s="34" t="s">
        <v>30</v>
      </c>
      <c r="E2" s="34"/>
      <c r="F2" s="34"/>
    </row>
    <row r="3" spans="1:6">
      <c r="D3" s="34"/>
      <c r="E3" s="34"/>
      <c r="F3" s="34"/>
    </row>
    <row r="4" spans="1:6" ht="15.75">
      <c r="A4" s="1"/>
      <c r="D4" s="1" t="s">
        <v>18</v>
      </c>
    </row>
    <row r="5" spans="1:6" ht="15.75">
      <c r="A5" s="1"/>
      <c r="D5" s="1" t="s">
        <v>33</v>
      </c>
    </row>
    <row r="6" spans="1:6" ht="15.75">
      <c r="A6" s="1"/>
      <c r="D6" s="1" t="s">
        <v>34</v>
      </c>
    </row>
    <row r="7" spans="1:6" ht="15.75">
      <c r="A7" s="1"/>
      <c r="D7" s="1" t="s">
        <v>35</v>
      </c>
    </row>
    <row r="8" spans="1:6" ht="15.75">
      <c r="A8" s="1"/>
      <c r="D8" s="1" t="s">
        <v>19</v>
      </c>
    </row>
    <row r="9" spans="1:6" ht="15.75">
      <c r="A9" s="1"/>
      <c r="D9" s="1"/>
    </row>
    <row r="10" spans="1:6" ht="19.5" customHeight="1">
      <c r="A10" s="37" t="s">
        <v>12</v>
      </c>
      <c r="B10" s="38"/>
      <c r="C10" s="38"/>
      <c r="D10" s="38"/>
      <c r="E10" s="38"/>
      <c r="F10" s="38"/>
    </row>
    <row r="11" spans="1:6" ht="23.25" customHeight="1">
      <c r="A11" s="35" t="s">
        <v>32</v>
      </c>
      <c r="B11" s="36"/>
      <c r="C11" s="36"/>
      <c r="D11" s="36"/>
      <c r="E11" s="36"/>
      <c r="F11" s="36"/>
    </row>
    <row r="12" spans="1:6" ht="16.5" thickBot="1">
      <c r="A12" s="1"/>
      <c r="B12" s="2"/>
      <c r="C12" s="2"/>
      <c r="D12" s="2"/>
      <c r="E12" s="2"/>
      <c r="F12" s="1"/>
    </row>
    <row r="13" spans="1:6" ht="47.25">
      <c r="A13" s="11" t="s">
        <v>0</v>
      </c>
      <c r="B13" s="5" t="s">
        <v>1</v>
      </c>
      <c r="C13" s="4" t="s">
        <v>20</v>
      </c>
      <c r="D13" s="3" t="s">
        <v>3</v>
      </c>
      <c r="E13" s="33" t="s">
        <v>9</v>
      </c>
      <c r="F13" s="9" t="s">
        <v>17</v>
      </c>
    </row>
    <row r="14" spans="1:6" ht="15.75">
      <c r="A14" s="12">
        <v>1</v>
      </c>
      <c r="B14" s="7" t="s">
        <v>28</v>
      </c>
      <c r="C14" s="15" t="s">
        <v>2</v>
      </c>
      <c r="D14" s="16">
        <v>1</v>
      </c>
      <c r="E14" s="17">
        <v>165.77</v>
      </c>
      <c r="F14" s="18">
        <f>E14*D14+56.76*1.6*D14</f>
        <v>256.58600000000001</v>
      </c>
    </row>
    <row r="15" spans="1:6" ht="31.5">
      <c r="A15" s="12">
        <f>A14+1</f>
        <v>2</v>
      </c>
      <c r="B15" s="7" t="s">
        <v>36</v>
      </c>
      <c r="C15" s="15" t="s">
        <v>4</v>
      </c>
      <c r="D15" s="16">
        <v>13</v>
      </c>
      <c r="E15" s="19"/>
      <c r="F15" s="20">
        <f>F14*1.13</f>
        <v>289.94218000000001</v>
      </c>
    </row>
    <row r="16" spans="1:6" ht="15.75">
      <c r="A16" s="13">
        <f t="shared" ref="A16:A26" si="0">A15+1</f>
        <v>3</v>
      </c>
      <c r="B16" s="6" t="s">
        <v>29</v>
      </c>
      <c r="C16" s="21" t="s">
        <v>5</v>
      </c>
      <c r="D16" s="22"/>
      <c r="E16" s="23"/>
      <c r="F16" s="24">
        <f>F15</f>
        <v>289.94218000000001</v>
      </c>
    </row>
    <row r="17" spans="1:6" ht="15.75">
      <c r="A17" s="13">
        <f t="shared" si="0"/>
        <v>4</v>
      </c>
      <c r="B17" s="6" t="s">
        <v>21</v>
      </c>
      <c r="C17" s="21"/>
      <c r="D17" s="22"/>
      <c r="E17" s="23"/>
      <c r="F17" s="24">
        <f>F18+F19</f>
        <v>246.51999999999998</v>
      </c>
    </row>
    <row r="18" spans="1:6" ht="15.75">
      <c r="A18" s="12">
        <f t="shared" si="0"/>
        <v>5</v>
      </c>
      <c r="B18" s="7" t="s">
        <v>22</v>
      </c>
      <c r="C18" s="15" t="s">
        <v>23</v>
      </c>
      <c r="D18" s="16">
        <v>2</v>
      </c>
      <c r="E18" s="19">
        <v>56.6</v>
      </c>
      <c r="F18" s="20">
        <f>E18*D18</f>
        <v>113.2</v>
      </c>
    </row>
    <row r="19" spans="1:6" ht="15.75">
      <c r="A19" s="12">
        <f t="shared" si="0"/>
        <v>6</v>
      </c>
      <c r="B19" s="7" t="s">
        <v>24</v>
      </c>
      <c r="C19" s="15" t="s">
        <v>25</v>
      </c>
      <c r="D19" s="16">
        <v>12</v>
      </c>
      <c r="E19" s="19">
        <v>11.11</v>
      </c>
      <c r="F19" s="20">
        <f>E19*D19</f>
        <v>133.32</v>
      </c>
    </row>
    <row r="20" spans="1:6" ht="15.75">
      <c r="A20" s="13">
        <f t="shared" si="0"/>
        <v>7</v>
      </c>
      <c r="B20" s="6" t="s">
        <v>15</v>
      </c>
      <c r="C20" s="21"/>
      <c r="D20" s="22"/>
      <c r="E20" s="23"/>
      <c r="F20" s="24">
        <f>F17+F16</f>
        <v>536.46217999999999</v>
      </c>
    </row>
    <row r="21" spans="1:6" ht="15.75">
      <c r="A21" s="12">
        <f t="shared" si="0"/>
        <v>8</v>
      </c>
      <c r="B21" s="7" t="s">
        <v>13</v>
      </c>
      <c r="C21" s="15" t="s">
        <v>4</v>
      </c>
      <c r="D21" s="16">
        <v>279</v>
      </c>
      <c r="E21" s="19"/>
      <c r="F21" s="20">
        <f>F16*2.78814</f>
        <v>808.39938974519998</v>
      </c>
    </row>
    <row r="22" spans="1:6" ht="39" customHeight="1">
      <c r="A22" s="13">
        <f t="shared" si="0"/>
        <v>9</v>
      </c>
      <c r="B22" s="6" t="s">
        <v>16</v>
      </c>
      <c r="C22" s="21" t="s">
        <v>5</v>
      </c>
      <c r="D22" s="22"/>
      <c r="E22" s="23"/>
      <c r="F22" s="24">
        <f>F21+F20</f>
        <v>1344.8615697452001</v>
      </c>
    </row>
    <row r="23" spans="1:6" ht="20.25" customHeight="1">
      <c r="A23" s="12">
        <f t="shared" si="0"/>
        <v>10</v>
      </c>
      <c r="B23" s="7" t="s">
        <v>14</v>
      </c>
      <c r="C23" s="15" t="s">
        <v>4</v>
      </c>
      <c r="D23" s="16">
        <v>50</v>
      </c>
      <c r="E23" s="19"/>
      <c r="F23" s="20">
        <f>F16*0.5</f>
        <v>144.97109</v>
      </c>
    </row>
    <row r="24" spans="1:6" ht="21.75" customHeight="1">
      <c r="A24" s="13">
        <f t="shared" si="0"/>
        <v>11</v>
      </c>
      <c r="B24" s="6" t="s">
        <v>6</v>
      </c>
      <c r="C24" s="21" t="s">
        <v>5</v>
      </c>
      <c r="D24" s="22"/>
      <c r="E24" s="23"/>
      <c r="F24" s="24">
        <f>F23+F22</f>
        <v>1489.8326597452001</v>
      </c>
    </row>
    <row r="25" spans="1:6" ht="18" customHeight="1" thickBot="1">
      <c r="A25" s="12">
        <f t="shared" si="0"/>
        <v>12</v>
      </c>
      <c r="B25" s="8" t="s">
        <v>7</v>
      </c>
      <c r="C25" s="25" t="s">
        <v>5</v>
      </c>
      <c r="D25" s="26"/>
      <c r="E25" s="27"/>
      <c r="F25" s="28">
        <f>F24*0.18</f>
        <v>268.16987875413599</v>
      </c>
    </row>
    <row r="26" spans="1:6" ht="21" customHeight="1" thickBot="1">
      <c r="A26" s="14">
        <f t="shared" si="0"/>
        <v>13</v>
      </c>
      <c r="B26" s="10" t="s">
        <v>8</v>
      </c>
      <c r="C26" s="29" t="s">
        <v>5</v>
      </c>
      <c r="D26" s="30"/>
      <c r="E26" s="31"/>
      <c r="F26" s="32">
        <f>F25+F24</f>
        <v>1758.002538499336</v>
      </c>
    </row>
    <row r="28" spans="1:6" ht="20.25" customHeight="1"/>
    <row r="29" spans="1:6" ht="15.75">
      <c r="A29" s="39" t="s">
        <v>26</v>
      </c>
      <c r="B29" s="39"/>
      <c r="C29" s="1"/>
      <c r="D29" s="1"/>
      <c r="E29" s="1"/>
      <c r="F29" s="1" t="s">
        <v>27</v>
      </c>
    </row>
    <row r="30" spans="1:6" ht="15.75">
      <c r="B30" s="1"/>
      <c r="C30" s="1"/>
      <c r="D30" s="1"/>
      <c r="E30" s="1"/>
      <c r="F30" s="1"/>
    </row>
    <row r="31" spans="1:6" ht="15.75">
      <c r="F31" s="1"/>
    </row>
    <row r="32" spans="1:6" ht="15.75">
      <c r="A32" s="1" t="s">
        <v>10</v>
      </c>
      <c r="B32" s="1"/>
      <c r="F32" s="1"/>
    </row>
    <row r="33" spans="1:6" ht="15.75">
      <c r="A33" s="1" t="s">
        <v>11</v>
      </c>
      <c r="B33" s="1"/>
      <c r="F33" s="1"/>
    </row>
  </sheetData>
  <mergeCells count="3">
    <mergeCell ref="A11:F11"/>
    <mergeCell ref="A10:F10"/>
    <mergeCell ref="A29:B29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МУП ПУ ВКХ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</dc:creator>
  <cp:lastModifiedBy>ustinova_oe</cp:lastModifiedBy>
  <cp:lastPrinted>2015-01-14T02:02:20Z</cp:lastPrinted>
  <dcterms:created xsi:type="dcterms:W3CDTF">2013-03-01T04:01:24Z</dcterms:created>
  <dcterms:modified xsi:type="dcterms:W3CDTF">2016-01-19T07:23:14Z</dcterms:modified>
</cp:coreProperties>
</file>