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480" windowHeight="11640"/>
  </bookViews>
  <sheets>
    <sheet name="стр.1" sheetId="1" r:id="rId1"/>
  </sheets>
  <definedNames>
    <definedName name="TABLE" localSheetId="0">стр.1!#REF!</definedName>
    <definedName name="TABLE_2" localSheetId="0">стр.1!#REF!</definedName>
    <definedName name="_xlnm.Print_Area" localSheetId="0">стр.1!$A$1:$CS$131</definedName>
  </definedNames>
  <calcPr calcId="125725"/>
</workbook>
</file>

<file path=xl/calcChain.xml><?xml version="1.0" encoding="utf-8"?>
<calcChain xmlns="http://schemas.openxmlformats.org/spreadsheetml/2006/main">
  <c r="BW54" i="1"/>
  <c r="BW58"/>
  <c r="BW66"/>
  <c r="AW61"/>
  <c r="BW61" l="1"/>
  <c r="BW57" s="1"/>
  <c r="BW63"/>
  <c r="BW53"/>
  <c r="AW126" l="1"/>
  <c r="AW124"/>
  <c r="AW123"/>
  <c r="AW122"/>
  <c r="AW121"/>
  <c r="AW120"/>
  <c r="AW90"/>
  <c r="AW92" s="1"/>
  <c r="AW79"/>
  <c r="AW103"/>
  <c r="AW105" s="1"/>
  <c r="AW81"/>
</calcChain>
</file>

<file path=xl/sharedStrings.xml><?xml version="1.0" encoding="utf-8"?>
<sst xmlns="http://schemas.openxmlformats.org/spreadsheetml/2006/main" count="214" uniqueCount="113">
  <si>
    <t xml:space="preserve">Форма 3.7. Информация об инвестиционных </t>
  </si>
  <si>
    <t xml:space="preserve">программах и отчетах об их реализации </t>
  </si>
  <si>
    <t xml:space="preserve">Наименование инвестиционной программы </t>
  </si>
  <si>
    <t xml:space="preserve">Дата утверждения инвестиционной программы </t>
  </si>
  <si>
    <t xml:space="preserve">Цели инвестиционной программы </t>
  </si>
  <si>
    <t xml:space="preserve">Наименование органа исполнительной власти субъекта Российской Федерации, утвердившего инвестиционную программу </t>
  </si>
  <si>
    <t xml:space="preserve">Наименование органа местного самоуправления, согласовавшего инвестиционную программу </t>
  </si>
  <si>
    <t xml:space="preserve">Сроки начала и окончания реализации инвестиционной программы </t>
  </si>
  <si>
    <t xml:space="preserve">Потребности в финансовых средствах, необходимых </t>
  </si>
  <si>
    <t xml:space="preserve">для реализации инвестиционной программы </t>
  </si>
  <si>
    <t>на</t>
  </si>
  <si>
    <t xml:space="preserve"> год,</t>
  </si>
  <si>
    <t>Потребность в финансовых средствах</t>
  </si>
  <si>
    <t>тыс. руб.</t>
  </si>
  <si>
    <t>Наименование мероприятия</t>
  </si>
  <si>
    <t>Источник финансирования</t>
  </si>
  <si>
    <t xml:space="preserve">реализации инвестиционной программы </t>
  </si>
  <si>
    <t xml:space="preserve">Показатели эффективности </t>
  </si>
  <si>
    <t xml:space="preserve">Наименование мероприятия </t>
  </si>
  <si>
    <t xml:space="preserve">Наименование показателей </t>
  </si>
  <si>
    <t xml:space="preserve">Плановые значения целевых показателей инвестиционной программы </t>
  </si>
  <si>
    <t xml:space="preserve">Фактические значения целевых показателей инвестиционной программы </t>
  </si>
  <si>
    <t xml:space="preserve">Информация об использовании инвестиционных средств за отчетный год </t>
  </si>
  <si>
    <t>Квартал</t>
  </si>
  <si>
    <t xml:space="preserve">Наименование мероприятия  </t>
  </si>
  <si>
    <t xml:space="preserve">Сведения об использовании инвестиционных средств за отчетный год, 
тыс. руб. </t>
  </si>
  <si>
    <t xml:space="preserve">Источник финансирования инвестиционной программы </t>
  </si>
  <si>
    <t xml:space="preserve">Внесение изменений в инвестиционную программу </t>
  </si>
  <si>
    <t xml:space="preserve">Дата внесения изменений </t>
  </si>
  <si>
    <t xml:space="preserve">Внесенные изменения </t>
  </si>
  <si>
    <t>Развитие систем водоснабжения, водоотведения и очистки сточных вод г. Иркутска на 2011 - 2015 годы</t>
  </si>
  <si>
    <t>уменьшение удельных затрат (повышение КПД)</t>
  </si>
  <si>
    <t>администрация г. Иркутска</t>
  </si>
  <si>
    <t>26.12.2011 - 31.12.2015</t>
  </si>
  <si>
    <t>2013</t>
  </si>
  <si>
    <t>Строительство напорных трубопроводов от КНС-5А до камеры гашения по ул. Звездинская</t>
  </si>
  <si>
    <t>Строительство напорного тубопровода от КНС-4 до Иркутного моста</t>
  </si>
  <si>
    <t>Строительство дюкера напорного трубопровда от КНС-4 через реку иркут</t>
  </si>
  <si>
    <t>Строительство напорного трубопровода КНС-4 от дюкера через р. Иркут до КОС левого берега</t>
  </si>
  <si>
    <t>Строительство самотечного коллектора к КНС-24</t>
  </si>
  <si>
    <t>Строительство самотечного коллектора по ул. Сергеева от Мельниковского рынка до ул. Левый берег Каи</t>
  </si>
  <si>
    <t>Стриотельство разгрузочного коллектора от эстакады до КНС-7</t>
  </si>
  <si>
    <t>Строительство разгрузочного коллектора Академгородка</t>
  </si>
  <si>
    <t>Строительство КНС-7Б</t>
  </si>
  <si>
    <t>Строительство самотечного канализационного коллектора по ул. Култукской-ул. Поленова до дюкера  через р. Ушаковка</t>
  </si>
  <si>
    <t>Строительство дюкера канализационного коллектора через р. Ушаковка</t>
  </si>
  <si>
    <t>Реконструкция КНС-20А с увеличением мощностей</t>
  </si>
  <si>
    <t>Строительство канализационного коллектора по ул. Радищева</t>
  </si>
  <si>
    <t>Строительство канализационной линии до запроектированного коллектора по ул. Баррикад</t>
  </si>
  <si>
    <t>Строительство канализационного коллектора по ул. Баррикад</t>
  </si>
  <si>
    <t>Строительство КНС с самотечными и напорными трубопроводами до КОС праого берега</t>
  </si>
  <si>
    <t>Строительство самотечного коллектора по ул. Партизанской, ул. Лыткина, ул. Пискунова до ул. К. Либкнехта</t>
  </si>
  <si>
    <t>Строительство КНС Нижнего бъефа с самотечными и напорными трубопроводами</t>
  </si>
  <si>
    <t>Строительство КНС-15А с напорными трубопроводами до камеры гашения в раоне ул. Депутатская-ул. Ширямова</t>
  </si>
  <si>
    <t>Разработка ПСД и начало СМР по объекту: "Реконструкция КНС-12 с увеличением мощности и строительство второй нитки напорного трубопровода"</t>
  </si>
  <si>
    <t>Строительство напорного трубопровода от ГКНС до КОС левого берега</t>
  </si>
  <si>
    <t>Строительство КНС Батарейная с напорными трубопроводами</t>
  </si>
  <si>
    <t>Реконструкция КНС-19А с увеличеним мощностей</t>
  </si>
  <si>
    <t>Строительство напорного трубопровода от КНС-19А до камеры гашения по ул. Тухачевского</t>
  </si>
  <si>
    <t>Реконструкция КНС-19 переулок 9-й Советский с увеличением мощностей</t>
  </si>
  <si>
    <t>Строительство напорного трубопровода от КНС-19 до камеры гашения по ул. Тухачевского</t>
  </si>
  <si>
    <t>I квартал</t>
  </si>
  <si>
    <t>Реконструкция канализационного коллектора по ул. Ржанова на участке от колодца № 17 до колодца № 21</t>
  </si>
  <si>
    <t>"Реконструкция КНС-12 с увеличением мощности и строительство второй нитки напорного трубопровода"</t>
  </si>
  <si>
    <t>Разработка ПСД и проведение экспертизы по объекту:"Строительство и реконструкция канализационных сооружений правого берега"</t>
  </si>
  <si>
    <t>Разработка ПСД и проведение экспертизы по объекту:"Строительство и реконструкция канализационных сооружений левого берега"</t>
  </si>
  <si>
    <t>Строительство самотечного коллектора Восточного промузла</t>
  </si>
  <si>
    <t>Итого за I квартал:</t>
  </si>
  <si>
    <t>II квартал</t>
  </si>
  <si>
    <t>Реконструкция канализационного коллектора по ул. Ржанова на участке от колодца № 17 до колодца № 22</t>
  </si>
  <si>
    <t>Строительство разгрузочного коллектора от эстакады до КНС-7</t>
  </si>
  <si>
    <t>Строительство канализационной и водопроводной линий к группе жилых домов по ул.Чайковского 20а (ЗАО Жилдорипотека)</t>
  </si>
  <si>
    <t>Строительство канализационной и водопроводной линий к административно-гостиничному комплексу по ул. 30-й Дивизии (ЗАО Кранстрой)</t>
  </si>
  <si>
    <t>Строительство дюкера напорной канализации от КНС-24 через р. Иркут</t>
  </si>
  <si>
    <t>Строительство канализационнойи водопроводной линий к группе жилых домов по ул.Бажова, Алмазная (УКС)</t>
  </si>
  <si>
    <t>Итого за II  квартал:</t>
  </si>
  <si>
    <t>III квартал</t>
  </si>
  <si>
    <t>Строительство канализационного коллектора по ул. Напольная от ул. Слюдянской до ул. Ленской</t>
  </si>
  <si>
    <t>Комплекс работ по ликвидации котельной КОС л/б</t>
  </si>
  <si>
    <t>Итого за III   квартал:</t>
  </si>
  <si>
    <t>IV квартал</t>
  </si>
  <si>
    <t>Строительство сети канализации по ул. Сосновая</t>
  </si>
  <si>
    <t>Строительство сетей водопровода и канализации к многоуровневой автостоянке по ул. К. Либкнехта,94</t>
  </si>
  <si>
    <t>Полный комплекс строительных работ по объекту: "наруж сети водопровода и канализации  к двухуровневой автостоянке по ул. Донская в г. Иркутске"</t>
  </si>
  <si>
    <t>Полный комплекс строительных работ по объекту: "Наружные сети канализации и водопровода. к административному зданию по ул. Дзержинского,9"</t>
  </si>
  <si>
    <t>Итого за IV квартал:</t>
  </si>
  <si>
    <t>Плата за подключение</t>
  </si>
  <si>
    <t xml:space="preserve">Автоматизация диспетчерского управления системами водотведения </t>
  </si>
  <si>
    <t>Надбавка к тарифу</t>
  </si>
  <si>
    <t>Модернизация парка специализированной техники, приобретения комбинированных каналопромывочных машин</t>
  </si>
  <si>
    <t>Строительство помещений ремонта и обслуживания специализарованной и строительной техники совмещенных с производственными помещениями цеха и канализации</t>
  </si>
  <si>
    <t>Ведрение технологии бестраншейной прокладки трубопроводов, с увеличением пропускной способности и мощности сетей водоотведения</t>
  </si>
  <si>
    <t>Приобретение оборудования для телеинспекции трубопроводов канализации</t>
  </si>
  <si>
    <t>26.12.2011</t>
  </si>
  <si>
    <t>Рентабельность деятельности - отношение финансового результата до налогооблажения к выручке</t>
  </si>
  <si>
    <t>Финансовые результаты деятельности ОКК</t>
  </si>
  <si>
    <t>Выручка ОКК</t>
  </si>
  <si>
    <t>Эффективность использования энергии (энергоемкость производства)</t>
  </si>
  <si>
    <t>Эффективность использования энергии (транспортировка стоков)</t>
  </si>
  <si>
    <t>Эффективность использования энергии (очистка стоков)</t>
  </si>
  <si>
    <t>Расход эл. Энергии на транспортировку стоков</t>
  </si>
  <si>
    <t>Расход эл. Энергии на очистку стоков</t>
  </si>
  <si>
    <t>Объем сточных вод, отведенных от всех потребителей</t>
  </si>
  <si>
    <t>Объем отведенных стоков, пропущенный через очистные сооружения</t>
  </si>
  <si>
    <t>Эффективность использования персонала</t>
  </si>
  <si>
    <t>Численность персонала</t>
  </si>
  <si>
    <t>Протяженность сетей</t>
  </si>
  <si>
    <t>Производительность труда</t>
  </si>
  <si>
    <t>Реконструкция ГКНС с увеличением мощностей</t>
  </si>
  <si>
    <t>Гидродинамическая машин, установка для промывки трубопроводов</t>
  </si>
  <si>
    <t>Автомобиль спецназначения ассенизационный HUNDAI GOLDЮ, 3 шт</t>
  </si>
  <si>
    <t>Автомобиль специальный "Аварийная служба" FSTOP5</t>
  </si>
  <si>
    <t>Прицеп на спец. шасси с компрессорной установкой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</si>
</sst>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#,##0.0"/>
  </numFmts>
  <fonts count="4">
    <font>
      <sz val="10"/>
      <name val="Arial CYR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164" fontId="1" fillId="0" borderId="2" xfId="0" applyNumberFormat="1" applyFont="1" applyBorder="1" applyAlignment="1">
      <alignment horizontal="left"/>
    </xf>
    <xf numFmtId="0" fontId="1" fillId="0" borderId="3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center"/>
    </xf>
    <xf numFmtId="165" fontId="3" fillId="0" borderId="4" xfId="0" applyNumberFormat="1" applyFont="1" applyFill="1" applyBorder="1" applyAlignment="1">
      <alignment horizontal="center" wrapText="1"/>
    </xf>
    <xf numFmtId="165" fontId="3" fillId="0" borderId="5" xfId="0" applyNumberFormat="1" applyFont="1" applyFill="1" applyBorder="1" applyAlignment="1">
      <alignment horizontal="center" wrapText="1"/>
    </xf>
    <xf numFmtId="165" fontId="3" fillId="0" borderId="6" xfId="0" applyNumberFormat="1" applyFont="1" applyFill="1" applyBorder="1" applyAlignment="1">
      <alignment horizontal="center" wrapText="1"/>
    </xf>
    <xf numFmtId="4" fontId="1" fillId="0" borderId="3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wrapText="1"/>
    </xf>
    <xf numFmtId="49" fontId="1" fillId="0" borderId="5" xfId="0" applyNumberFormat="1" applyFont="1" applyFill="1" applyBorder="1" applyAlignment="1">
      <alignment horizontal="center" wrapText="1"/>
    </xf>
    <xf numFmtId="49" fontId="1" fillId="0" borderId="6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justify" wrapText="1"/>
    </xf>
    <xf numFmtId="0" fontId="1" fillId="0" borderId="5" xfId="0" applyFont="1" applyBorder="1" applyAlignment="1">
      <alignment horizontal="justify" wrapText="1"/>
    </xf>
    <xf numFmtId="0" fontId="1" fillId="0" borderId="6" xfId="0" applyFont="1" applyBorder="1" applyAlignment="1">
      <alignment horizontal="justify" wrapText="1"/>
    </xf>
    <xf numFmtId="0" fontId="2" fillId="0" borderId="0" xfId="0" applyFont="1" applyBorder="1" applyAlignment="1">
      <alignment horizontal="center"/>
    </xf>
    <xf numFmtId="0" fontId="1" fillId="0" borderId="3" xfId="0" applyFont="1" applyBorder="1" applyAlignment="1">
      <alignment horizontal="left" wrapText="1"/>
    </xf>
    <xf numFmtId="49" fontId="1" fillId="0" borderId="4" xfId="0" applyNumberFormat="1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center"/>
    </xf>
    <xf numFmtId="49" fontId="1" fillId="0" borderId="6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 wrapText="1"/>
    </xf>
    <xf numFmtId="49" fontId="1" fillId="0" borderId="5" xfId="0" applyNumberFormat="1" applyFont="1" applyBorder="1" applyAlignment="1">
      <alignment horizontal="center" wrapText="1"/>
    </xf>
    <xf numFmtId="49" fontId="1" fillId="0" borderId="6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 vertical="top" wrapText="1"/>
    </xf>
    <xf numFmtId="164" fontId="1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164" fontId="1" fillId="0" borderId="10" xfId="0" applyNumberFormat="1" applyFont="1" applyBorder="1" applyAlignment="1">
      <alignment horizontal="center" vertical="top" wrapText="1"/>
    </xf>
    <xf numFmtId="164" fontId="1" fillId="0" borderId="11" xfId="0" applyNumberFormat="1" applyFont="1" applyBorder="1" applyAlignment="1">
      <alignment horizontal="center" vertical="top" wrapText="1"/>
    </xf>
    <xf numFmtId="164" fontId="1" fillId="0" borderId="12" xfId="0" applyNumberFormat="1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4" fontId="1" fillId="0" borderId="4" xfId="0" applyNumberFormat="1" applyFont="1" applyFill="1" applyBorder="1" applyAlignment="1">
      <alignment horizontal="center"/>
    </xf>
    <xf numFmtId="4" fontId="1" fillId="0" borderId="5" xfId="0" applyNumberFormat="1" applyFont="1" applyFill="1" applyBorder="1" applyAlignment="1">
      <alignment horizontal="center"/>
    </xf>
    <xf numFmtId="4" fontId="1" fillId="0" borderId="6" xfId="0" applyNumberFormat="1" applyFont="1" applyFill="1" applyBorder="1" applyAlignment="1">
      <alignment horizontal="center"/>
    </xf>
    <xf numFmtId="4" fontId="1" fillId="0" borderId="4" xfId="0" applyNumberFormat="1" applyFont="1" applyFill="1" applyBorder="1" applyAlignment="1">
      <alignment horizontal="center" wrapText="1"/>
    </xf>
    <xf numFmtId="4" fontId="1" fillId="0" borderId="5" xfId="0" applyNumberFormat="1" applyFont="1" applyFill="1" applyBorder="1" applyAlignment="1">
      <alignment horizontal="center" wrapText="1"/>
    </xf>
    <xf numFmtId="4" fontId="1" fillId="0" borderId="6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S131"/>
  <sheetViews>
    <sheetView tabSelected="1" view="pageBreakPreview" topLeftCell="A115" zoomScaleNormal="100" workbookViewId="0">
      <selection activeCell="AW74" sqref="AW74:BV126"/>
    </sheetView>
  </sheetViews>
  <sheetFormatPr defaultColWidth="0.85546875" defaultRowHeight="15.75"/>
  <cols>
    <col min="1" max="8" width="0.85546875" style="1"/>
    <col min="9" max="9" width="20.140625" style="1" customWidth="1"/>
    <col min="10" max="10" width="0.85546875" style="1"/>
    <col min="11" max="11" width="0.5703125" style="1" customWidth="1"/>
    <col min="12" max="15" width="0.85546875" style="1" hidden="1" customWidth="1"/>
    <col min="16" max="16" width="0.85546875" style="1"/>
    <col min="17" max="17" width="0.28515625" style="1" customWidth="1"/>
    <col min="18" max="18" width="0.85546875" style="1" hidden="1" customWidth="1"/>
    <col min="19" max="24" width="0.85546875" style="1"/>
    <col min="25" max="25" width="4.28515625" style="1" customWidth="1"/>
    <col min="26" max="32" width="0.85546875" style="1"/>
    <col min="33" max="33" width="5.5703125" style="1" customWidth="1"/>
    <col min="34" max="36" width="0.85546875" style="1"/>
    <col min="37" max="37" width="4.7109375" style="1" customWidth="1"/>
    <col min="38" max="41" width="0.85546875" style="1"/>
    <col min="42" max="42" width="11.42578125" style="1" customWidth="1"/>
    <col min="43" max="16384" width="0.85546875" style="1"/>
  </cols>
  <sheetData>
    <row r="1" spans="1:97" s="4" customFormat="1" ht="16.5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3"/>
    </row>
    <row r="2" spans="1:97" s="4" customFormat="1" ht="16.5">
      <c r="B2" s="24" t="s">
        <v>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3"/>
    </row>
    <row r="3" spans="1:97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</row>
    <row r="4" spans="1:97" ht="65.25" customHeight="1">
      <c r="A4" s="25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7"/>
      <c r="BF4" s="29" t="s">
        <v>30</v>
      </c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</row>
    <row r="5" spans="1:97" ht="15.75" customHeight="1">
      <c r="A5" s="25" t="s">
        <v>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7"/>
      <c r="BF5" s="30" t="s">
        <v>93</v>
      </c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2"/>
    </row>
    <row r="6" spans="1:97" ht="36" customHeight="1">
      <c r="A6" s="25" t="s">
        <v>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7"/>
      <c r="BF6" s="29" t="s">
        <v>31</v>
      </c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</row>
    <row r="7" spans="1:97" ht="47.25" customHeight="1">
      <c r="A7" s="25" t="s">
        <v>5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7"/>
      <c r="BF7" s="29" t="s">
        <v>32</v>
      </c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</row>
    <row r="8" spans="1:97" ht="31.5" customHeight="1">
      <c r="A8" s="25" t="s">
        <v>6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7"/>
      <c r="BF8" s="29" t="s">
        <v>32</v>
      </c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</row>
    <row r="9" spans="1:97" ht="31.5" customHeight="1">
      <c r="A9" s="25" t="s">
        <v>7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7"/>
      <c r="BF9" s="33" t="s">
        <v>33</v>
      </c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5"/>
    </row>
    <row r="11" spans="1:97" s="4" customFormat="1" ht="16.5">
      <c r="A11" s="28" t="s">
        <v>8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</row>
    <row r="12" spans="1:97" s="4" customFormat="1" ht="16.5">
      <c r="A12" s="28" t="s">
        <v>9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</row>
    <row r="13" spans="1:97"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</row>
    <row r="14" spans="1:97" ht="31.5" customHeight="1">
      <c r="A14" s="40" t="s">
        <v>14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2"/>
      <c r="AR14" s="49" t="s">
        <v>12</v>
      </c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1"/>
      <c r="BV14" s="52" t="s">
        <v>15</v>
      </c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4"/>
    </row>
    <row r="15" spans="1:97">
      <c r="A15" s="43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5"/>
      <c r="AR15" s="6"/>
      <c r="AS15" s="7"/>
      <c r="AT15" s="7"/>
      <c r="AU15" s="7"/>
      <c r="AV15" s="7" t="s">
        <v>10</v>
      </c>
      <c r="AW15" s="7"/>
      <c r="AX15" s="7"/>
      <c r="AY15" s="7"/>
      <c r="AZ15" s="38" t="s">
        <v>34</v>
      </c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7" t="s">
        <v>11</v>
      </c>
      <c r="BM15" s="7"/>
      <c r="BN15" s="7"/>
      <c r="BO15" s="7"/>
      <c r="BP15" s="7"/>
      <c r="BQ15" s="7"/>
      <c r="BR15" s="7"/>
      <c r="BS15" s="7"/>
      <c r="BT15" s="7"/>
      <c r="BU15" s="8"/>
      <c r="BV15" s="55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7"/>
    </row>
    <row r="16" spans="1:97">
      <c r="A16" s="46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8"/>
      <c r="AR16" s="37" t="s">
        <v>13</v>
      </c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9"/>
      <c r="BV16" s="58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60"/>
    </row>
    <row r="17" spans="1:97" ht="35.25" customHeight="1">
      <c r="A17" s="15" t="s">
        <v>35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7"/>
      <c r="AR17" s="69">
        <v>5548.0950000000003</v>
      </c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1"/>
      <c r="BV17" s="18" t="s">
        <v>86</v>
      </c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20"/>
    </row>
    <row r="18" spans="1:97" ht="30.75" customHeight="1">
      <c r="A18" s="15" t="s">
        <v>36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7"/>
      <c r="AR18" s="69">
        <v>14225.8</v>
      </c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1"/>
      <c r="BV18" s="18" t="s">
        <v>86</v>
      </c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20"/>
    </row>
    <row r="19" spans="1:97" ht="33" customHeight="1">
      <c r="A19" s="15" t="s">
        <v>37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7"/>
      <c r="AR19" s="69">
        <v>4285.8760000000002</v>
      </c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1"/>
      <c r="BV19" s="18" t="s">
        <v>86</v>
      </c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20"/>
    </row>
    <row r="20" spans="1:97" ht="42" customHeight="1">
      <c r="A20" s="15" t="s">
        <v>38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7"/>
      <c r="AR20" s="69">
        <v>134698.959</v>
      </c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1"/>
      <c r="BV20" s="18" t="s">
        <v>86</v>
      </c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20"/>
    </row>
    <row r="21" spans="1:97" ht="28.5" customHeight="1">
      <c r="A21" s="15" t="s">
        <v>39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7"/>
      <c r="AR21" s="69">
        <v>14197.573</v>
      </c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1"/>
      <c r="BV21" s="18" t="s">
        <v>86</v>
      </c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20"/>
    </row>
    <row r="22" spans="1:97" ht="42" customHeight="1">
      <c r="A22" s="15" t="s">
        <v>40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7"/>
      <c r="AR22" s="69">
        <v>10161.286</v>
      </c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1"/>
      <c r="BV22" s="18" t="s">
        <v>86</v>
      </c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20"/>
    </row>
    <row r="23" spans="1:97" ht="33.75" customHeight="1">
      <c r="A23" s="15" t="s">
        <v>41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7"/>
      <c r="AR23" s="69">
        <v>3048.386</v>
      </c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1"/>
      <c r="BV23" s="18" t="s">
        <v>86</v>
      </c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20"/>
    </row>
    <row r="24" spans="1:97" ht="33.75" customHeight="1">
      <c r="A24" s="15" t="s">
        <v>42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7"/>
      <c r="AR24" s="69">
        <v>38141.487999999998</v>
      </c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1"/>
      <c r="BV24" s="18" t="s">
        <v>86</v>
      </c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20"/>
    </row>
    <row r="25" spans="1:97" ht="36.75" customHeight="1">
      <c r="A25" s="15" t="s">
        <v>43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7"/>
      <c r="AR25" s="69">
        <v>35795.811000000002</v>
      </c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1"/>
      <c r="BV25" s="18" t="s">
        <v>86</v>
      </c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20"/>
    </row>
    <row r="26" spans="1:97" ht="35.25" customHeight="1">
      <c r="A26" s="15" t="s">
        <v>44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7"/>
      <c r="AR26" s="69">
        <v>41673.351000000002</v>
      </c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1"/>
      <c r="BV26" s="18" t="s">
        <v>86</v>
      </c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20"/>
    </row>
    <row r="27" spans="1:97" ht="36" customHeight="1">
      <c r="A27" s="15" t="s">
        <v>45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7"/>
      <c r="AR27" s="69">
        <v>4167.335</v>
      </c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1"/>
      <c r="BV27" s="18" t="s">
        <v>86</v>
      </c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20"/>
    </row>
    <row r="28" spans="1:97" ht="30.75" customHeight="1">
      <c r="A28" s="15" t="s">
        <v>46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7"/>
      <c r="AR28" s="69">
        <v>28439.589</v>
      </c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1"/>
      <c r="BV28" s="18" t="s">
        <v>86</v>
      </c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20"/>
    </row>
    <row r="29" spans="1:97" ht="34.5" customHeight="1">
      <c r="A29" s="15" t="s">
        <v>47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7"/>
      <c r="AR29" s="69">
        <v>2987.8240000000001</v>
      </c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1"/>
      <c r="BV29" s="18" t="s">
        <v>86</v>
      </c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20"/>
    </row>
    <row r="30" spans="1:97" ht="42.75" customHeight="1">
      <c r="A30" s="15" t="s">
        <v>48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7"/>
      <c r="AR30" s="69">
        <v>35154.313999999998</v>
      </c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1"/>
      <c r="BV30" s="18" t="s">
        <v>86</v>
      </c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20"/>
    </row>
    <row r="31" spans="1:97" ht="36" customHeight="1">
      <c r="A31" s="15" t="s">
        <v>50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7"/>
      <c r="AR31" s="69">
        <v>48724.563000000002</v>
      </c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1"/>
      <c r="BV31" s="18" t="s">
        <v>86</v>
      </c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20"/>
    </row>
    <row r="32" spans="1:97" ht="33" customHeight="1">
      <c r="A32" s="15" t="s">
        <v>49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7"/>
      <c r="AR32" s="69">
        <v>17274.186000000002</v>
      </c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1"/>
      <c r="BV32" s="18" t="s">
        <v>86</v>
      </c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20"/>
    </row>
    <row r="33" spans="1:97" ht="42" customHeight="1">
      <c r="A33" s="15" t="s">
        <v>51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7"/>
      <c r="AR33" s="69">
        <v>9145.1569999999992</v>
      </c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1"/>
      <c r="BV33" s="18" t="s">
        <v>86</v>
      </c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20"/>
    </row>
    <row r="34" spans="1:97" ht="36" customHeight="1">
      <c r="A34" s="15" t="s">
        <v>52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7"/>
      <c r="AR34" s="69">
        <v>79870.23</v>
      </c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1"/>
      <c r="BV34" s="18" t="s">
        <v>86</v>
      </c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20"/>
    </row>
    <row r="35" spans="1:97" ht="39" customHeight="1">
      <c r="A35" s="15" t="s">
        <v>53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7"/>
      <c r="AR35" s="69">
        <v>108695.5</v>
      </c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1"/>
      <c r="BV35" s="18" t="s">
        <v>86</v>
      </c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20"/>
    </row>
    <row r="36" spans="1:97" ht="45.75" customHeight="1">
      <c r="A36" s="15" t="s">
        <v>54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7"/>
      <c r="AR36" s="69">
        <v>13341.37</v>
      </c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1"/>
      <c r="BV36" s="18" t="s">
        <v>86</v>
      </c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20"/>
    </row>
    <row r="37" spans="1:97" ht="32.25" customHeight="1">
      <c r="A37" s="15" t="s">
        <v>108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7"/>
      <c r="AR37" s="69">
        <v>39550.188000000002</v>
      </c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1"/>
      <c r="BV37" s="18" t="s">
        <v>86</v>
      </c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20"/>
    </row>
    <row r="38" spans="1:97" ht="33.75" customHeight="1">
      <c r="A38" s="15" t="s">
        <v>55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7"/>
      <c r="AR38" s="69">
        <v>4373.3429999999998</v>
      </c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1"/>
      <c r="BV38" s="18" t="s">
        <v>86</v>
      </c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20"/>
    </row>
    <row r="39" spans="1:97" ht="30.75" customHeight="1">
      <c r="A39" s="15" t="s">
        <v>56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7"/>
      <c r="AR39" s="69">
        <v>7164.6279999999997</v>
      </c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1"/>
      <c r="BV39" s="18" t="s">
        <v>86</v>
      </c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20"/>
    </row>
    <row r="40" spans="1:97" ht="34.5" customHeight="1">
      <c r="A40" s="15" t="s">
        <v>57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7"/>
      <c r="AR40" s="69">
        <v>5048.027</v>
      </c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1"/>
      <c r="BV40" s="18" t="s">
        <v>86</v>
      </c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20"/>
    </row>
    <row r="41" spans="1:97" ht="42" customHeight="1">
      <c r="A41" s="15" t="s">
        <v>58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7"/>
      <c r="AR41" s="69">
        <v>30613.4</v>
      </c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1"/>
      <c r="BV41" s="18" t="s">
        <v>86</v>
      </c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20"/>
    </row>
    <row r="42" spans="1:97" ht="42" customHeight="1">
      <c r="A42" s="15" t="s">
        <v>59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7"/>
      <c r="AR42" s="69">
        <v>4692.5309999999999</v>
      </c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  <c r="BI42" s="70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1"/>
      <c r="BV42" s="18" t="s">
        <v>86</v>
      </c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20"/>
    </row>
    <row r="43" spans="1:97" ht="39.75" customHeight="1">
      <c r="A43" s="15" t="s">
        <v>60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7"/>
      <c r="AR43" s="69">
        <v>18368.04</v>
      </c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1"/>
      <c r="BV43" s="18" t="s">
        <v>86</v>
      </c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20"/>
    </row>
    <row r="44" spans="1:97" ht="33.75" customHeight="1">
      <c r="A44" s="15" t="s">
        <v>89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7"/>
      <c r="AR44" s="69">
        <v>4200</v>
      </c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1"/>
      <c r="BV44" s="18" t="s">
        <v>88</v>
      </c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20"/>
    </row>
    <row r="45" spans="1:97" ht="45.75" customHeight="1">
      <c r="A45" s="15" t="s">
        <v>90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7"/>
      <c r="AR45" s="69">
        <v>9500</v>
      </c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1"/>
      <c r="BV45" s="18" t="s">
        <v>88</v>
      </c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20"/>
    </row>
    <row r="46" spans="1:97" ht="37.5" customHeight="1">
      <c r="A46" s="15" t="s">
        <v>91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7"/>
      <c r="AR46" s="69">
        <v>1450</v>
      </c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1"/>
      <c r="BV46" s="18" t="s">
        <v>88</v>
      </c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20"/>
    </row>
    <row r="47" spans="1:97" ht="39.75" customHeight="1">
      <c r="A47" s="15" t="s">
        <v>92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7"/>
      <c r="AR47" s="69">
        <v>700</v>
      </c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1"/>
      <c r="BV47" s="18" t="s">
        <v>88</v>
      </c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20"/>
    </row>
    <row r="49" spans="1:97" s="4" customFormat="1" ht="16.5">
      <c r="A49" s="28" t="s">
        <v>17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</row>
    <row r="50" spans="1:97" s="4" customFormat="1" ht="16.5">
      <c r="A50" s="28" t="s">
        <v>16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</row>
    <row r="52" spans="1:97" ht="80.25" customHeight="1">
      <c r="A52" s="36" t="s">
        <v>18</v>
      </c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 t="s">
        <v>19</v>
      </c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 t="s">
        <v>20</v>
      </c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 t="s">
        <v>21</v>
      </c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</row>
    <row r="53" spans="1:97" ht="63.75" customHeight="1">
      <c r="A53" s="9" t="s">
        <v>94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14">
        <v>13.3</v>
      </c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>
        <f>BW54/BW55*100</f>
        <v>-20.315005313575575</v>
      </c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</row>
    <row r="54" spans="1:97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 t="s">
        <v>95</v>
      </c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14">
        <v>122244</v>
      </c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>
        <f>BW55-709403.5</f>
        <v>-119781.69999999995</v>
      </c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</row>
    <row r="55" spans="1:97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 t="s">
        <v>96</v>
      </c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14">
        <v>922370</v>
      </c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>
        <v>589621.80000000005</v>
      </c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</row>
    <row r="56" spans="1:97" ht="51" customHeight="1">
      <c r="A56" s="9" t="s">
        <v>97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</row>
    <row r="57" spans="1:97" ht="30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 t="s">
        <v>98</v>
      </c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14">
        <v>0.20499999999999999</v>
      </c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>
        <f>BW60/BW61*1000</f>
        <v>0.22802220879409713</v>
      </c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</row>
    <row r="58" spans="1:97" ht="30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 t="s">
        <v>99</v>
      </c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14">
        <v>0.20799999999999999</v>
      </c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>
        <f>BW59/BW62*1000</f>
        <v>0.20117901758615273</v>
      </c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</row>
    <row r="59" spans="1:97" ht="23.2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 t="s">
        <v>101</v>
      </c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14">
        <v>17.094999999999999</v>
      </c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>
        <v>21.5</v>
      </c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</row>
    <row r="60" spans="1:97" ht="31.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 t="s">
        <v>100</v>
      </c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14">
        <v>23.553000000000001</v>
      </c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>
        <v>16.829999999999998</v>
      </c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</row>
    <row r="61" spans="1:97" ht="31.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 t="s">
        <v>102</v>
      </c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72">
        <f>79852.09+1781</f>
        <v>81633.09</v>
      </c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4"/>
      <c r="BW61" s="14">
        <f>72011.6+1797</f>
        <v>73808.600000000006</v>
      </c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</row>
    <row r="62" spans="1:97" ht="34.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 t="s">
        <v>103</v>
      </c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14">
        <v>113000</v>
      </c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>
        <v>106869.992</v>
      </c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</row>
    <row r="63" spans="1:97" ht="37.5" customHeight="1">
      <c r="A63" s="9" t="s">
        <v>104</v>
      </c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14">
        <v>1.5069999999999999</v>
      </c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>
        <f>BW65/BW64</f>
        <v>1.0870090634441087</v>
      </c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</row>
    <row r="64" spans="1:97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 t="s">
        <v>105</v>
      </c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14">
        <v>1085</v>
      </c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>
        <v>662</v>
      </c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</row>
    <row r="65" spans="1:97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 t="s">
        <v>106</v>
      </c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14">
        <v>720.2</v>
      </c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>
        <v>719.6</v>
      </c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</row>
    <row r="66" spans="1:97">
      <c r="A66" s="9" t="s">
        <v>107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14">
        <v>76.89</v>
      </c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>
        <f>BW62/BW64</f>
        <v>161.4350332326284</v>
      </c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</row>
    <row r="67" spans="1:97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 t="s">
        <v>105</v>
      </c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14">
        <v>1085</v>
      </c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>
        <v>662</v>
      </c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</row>
    <row r="68" spans="1:97" ht="34.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11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3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</row>
    <row r="70" spans="1:97" s="4" customFormat="1" ht="16.5">
      <c r="A70" s="28" t="s">
        <v>22</v>
      </c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</row>
    <row r="72" spans="1:97" ht="94.5" customHeight="1">
      <c r="A72" s="36" t="s">
        <v>23</v>
      </c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 t="s">
        <v>24</v>
      </c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 t="s">
        <v>25</v>
      </c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 t="s">
        <v>26</v>
      </c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</row>
    <row r="73" spans="1:97">
      <c r="A73" s="21" t="s">
        <v>61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3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5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7"/>
    </row>
    <row r="74" spans="1:97" ht="30.75" customHeight="1">
      <c r="A74" s="21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3"/>
      <c r="W74" s="9" t="s">
        <v>39</v>
      </c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14">
        <v>4002.9</v>
      </c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8" t="s">
        <v>86</v>
      </c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20"/>
    </row>
    <row r="75" spans="1:97" ht="45.75" customHeight="1">
      <c r="A75" s="21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3"/>
      <c r="W75" s="9" t="s">
        <v>62</v>
      </c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14">
        <v>44.94</v>
      </c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8" t="s">
        <v>86</v>
      </c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20"/>
    </row>
    <row r="76" spans="1:97" ht="47.25" customHeight="1">
      <c r="A76" s="21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3"/>
      <c r="W76" s="9" t="s">
        <v>63</v>
      </c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14">
        <v>1003.18</v>
      </c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8" t="s">
        <v>86</v>
      </c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20"/>
    </row>
    <row r="77" spans="1:97" ht="60.75" customHeight="1">
      <c r="A77" s="21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3"/>
      <c r="W77" s="9" t="s">
        <v>64</v>
      </c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14">
        <v>5928.05</v>
      </c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8" t="s">
        <v>86</v>
      </c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20"/>
    </row>
    <row r="78" spans="1:97" ht="60.75" customHeight="1">
      <c r="A78" s="21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3"/>
      <c r="W78" s="9" t="s">
        <v>65</v>
      </c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14">
        <v>9656.86</v>
      </c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8" t="s">
        <v>86</v>
      </c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20"/>
    </row>
    <row r="79" spans="1:97" ht="34.5" customHeight="1">
      <c r="A79" s="21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3"/>
      <c r="W79" s="9" t="s">
        <v>87</v>
      </c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14">
        <f>1557000*0.65/1000</f>
        <v>1012.05</v>
      </c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8" t="s">
        <v>88</v>
      </c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20"/>
    </row>
    <row r="80" spans="1:97" ht="32.25" customHeight="1">
      <c r="A80" s="21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3"/>
      <c r="W80" s="9" t="s">
        <v>66</v>
      </c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14">
        <v>9433.91</v>
      </c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8" t="s">
        <v>86</v>
      </c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20"/>
    </row>
    <row r="81" spans="1:97" ht="15.75" customHeight="1">
      <c r="A81" s="21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3"/>
      <c r="W81" s="9" t="s">
        <v>67</v>
      </c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14">
        <f>SUM(AW74:BV80)</f>
        <v>31081.89</v>
      </c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5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7"/>
    </row>
    <row r="82" spans="1:97" ht="14.25" customHeight="1">
      <c r="A82" s="21" t="s">
        <v>68</v>
      </c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3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5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7"/>
    </row>
    <row r="83" spans="1:97" ht="30" customHeight="1">
      <c r="A83" s="21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3"/>
      <c r="W83" s="9" t="s">
        <v>39</v>
      </c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14">
        <v>10473.82</v>
      </c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8" t="s">
        <v>86</v>
      </c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20"/>
    </row>
    <row r="84" spans="1:97" ht="42.75" customHeight="1">
      <c r="A84" s="21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3"/>
      <c r="W84" s="9" t="s">
        <v>69</v>
      </c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14">
        <v>436.37</v>
      </c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8" t="s">
        <v>86</v>
      </c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20"/>
    </row>
    <row r="85" spans="1:97" ht="29.25" customHeight="1">
      <c r="A85" s="21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3"/>
      <c r="W85" s="9" t="s">
        <v>70</v>
      </c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14">
        <v>400</v>
      </c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8" t="s">
        <v>86</v>
      </c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20"/>
    </row>
    <row r="86" spans="1:97" ht="60.75" customHeight="1">
      <c r="A86" s="21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3"/>
      <c r="W86" s="9" t="s">
        <v>71</v>
      </c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14">
        <v>45.5</v>
      </c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8" t="s">
        <v>86</v>
      </c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20"/>
    </row>
    <row r="87" spans="1:97" ht="49.5" customHeight="1">
      <c r="A87" s="21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3"/>
      <c r="W87" s="9" t="s">
        <v>63</v>
      </c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14">
        <v>1875.06</v>
      </c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8" t="s">
        <v>86</v>
      </c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20"/>
    </row>
    <row r="88" spans="1:97" ht="60.75" customHeight="1">
      <c r="A88" s="21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3"/>
      <c r="W88" s="9" t="s">
        <v>72</v>
      </c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14">
        <v>165.25</v>
      </c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8" t="s">
        <v>86</v>
      </c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20"/>
    </row>
    <row r="89" spans="1:97" ht="28.5" customHeight="1">
      <c r="A89" s="21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3"/>
      <c r="W89" s="9" t="s">
        <v>73</v>
      </c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14">
        <v>682.16</v>
      </c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8" t="s">
        <v>86</v>
      </c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20"/>
    </row>
    <row r="90" spans="1:97" ht="28.5" customHeight="1">
      <c r="A90" s="21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3"/>
      <c r="W90" s="9" t="s">
        <v>87</v>
      </c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14">
        <f>1985000*0.65/1000</f>
        <v>1290.25</v>
      </c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8" t="s">
        <v>88</v>
      </c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  <c r="CP90" s="19"/>
      <c r="CQ90" s="19"/>
      <c r="CR90" s="19"/>
      <c r="CS90" s="20"/>
    </row>
    <row r="91" spans="1:97" ht="44.25" customHeight="1">
      <c r="A91" s="21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3"/>
      <c r="W91" s="9" t="s">
        <v>74</v>
      </c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14">
        <v>358.05</v>
      </c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8" t="s">
        <v>86</v>
      </c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20"/>
    </row>
    <row r="92" spans="1:97" ht="14.25" customHeight="1">
      <c r="A92" s="21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3"/>
      <c r="W92" s="9" t="s">
        <v>75</v>
      </c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14">
        <f>SUM(AW83:BV91)</f>
        <v>15726.46</v>
      </c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5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7"/>
    </row>
    <row r="93" spans="1:97" ht="15" customHeight="1">
      <c r="A93" s="21" t="s">
        <v>76</v>
      </c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3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5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7"/>
    </row>
    <row r="94" spans="1:97" ht="28.5" customHeight="1">
      <c r="A94" s="21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3"/>
      <c r="W94" s="9" t="s">
        <v>39</v>
      </c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14">
        <v>4214.6499999999996</v>
      </c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8" t="s">
        <v>86</v>
      </c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20"/>
    </row>
    <row r="95" spans="1:97" ht="47.25" customHeight="1">
      <c r="A95" s="21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3"/>
      <c r="W95" s="9" t="s">
        <v>40</v>
      </c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14">
        <v>484.5</v>
      </c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8" t="s">
        <v>86</v>
      </c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20"/>
    </row>
    <row r="96" spans="1:97" ht="38.25" customHeight="1">
      <c r="A96" s="21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3"/>
      <c r="W96" s="9" t="s">
        <v>70</v>
      </c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14">
        <v>438.98</v>
      </c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8" t="s">
        <v>86</v>
      </c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20"/>
    </row>
    <row r="97" spans="1:97" ht="60.75" customHeight="1">
      <c r="A97" s="21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3"/>
      <c r="W97" s="9" t="s">
        <v>71</v>
      </c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14">
        <v>452.09</v>
      </c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8" t="s">
        <v>86</v>
      </c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  <c r="CR97" s="19"/>
      <c r="CS97" s="20"/>
    </row>
    <row r="98" spans="1:97" ht="45.75" customHeight="1">
      <c r="A98" s="21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3"/>
      <c r="W98" s="9" t="s">
        <v>74</v>
      </c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14">
        <v>1072.22</v>
      </c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8" t="s">
        <v>86</v>
      </c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20"/>
    </row>
    <row r="99" spans="1:97" ht="43.5" customHeight="1">
      <c r="A99" s="21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3"/>
      <c r="W99" s="9" t="s">
        <v>77</v>
      </c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14">
        <v>572.88</v>
      </c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8" t="s">
        <v>86</v>
      </c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20"/>
    </row>
    <row r="100" spans="1:97" ht="48.75" customHeight="1">
      <c r="A100" s="21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3"/>
      <c r="W100" s="9" t="s">
        <v>63</v>
      </c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14">
        <v>31043.15</v>
      </c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14"/>
      <c r="BW100" s="18" t="s">
        <v>86</v>
      </c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19"/>
      <c r="CP100" s="19"/>
      <c r="CQ100" s="19"/>
      <c r="CR100" s="19"/>
      <c r="CS100" s="20"/>
    </row>
    <row r="101" spans="1:97" ht="60.75" customHeight="1">
      <c r="A101" s="21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3"/>
      <c r="W101" s="9" t="s">
        <v>64</v>
      </c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14">
        <v>3948.67</v>
      </c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8" t="s">
        <v>86</v>
      </c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19"/>
      <c r="CP101" s="19"/>
      <c r="CQ101" s="19"/>
      <c r="CR101" s="19"/>
      <c r="CS101" s="20"/>
    </row>
    <row r="102" spans="1:97" ht="60.75" customHeight="1">
      <c r="A102" s="21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3"/>
      <c r="W102" s="9" t="s">
        <v>65</v>
      </c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14">
        <v>3702.13</v>
      </c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8" t="s">
        <v>86</v>
      </c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19"/>
      <c r="CP102" s="19"/>
      <c r="CQ102" s="19"/>
      <c r="CR102" s="19"/>
      <c r="CS102" s="20"/>
    </row>
    <row r="103" spans="1:97" ht="39.75" customHeight="1">
      <c r="A103" s="21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3"/>
      <c r="W103" s="9" t="s">
        <v>87</v>
      </c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14">
        <f>1895000*0.65/1000</f>
        <v>1231.75</v>
      </c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4"/>
      <c r="BV103" s="14"/>
      <c r="BW103" s="18" t="s">
        <v>88</v>
      </c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19"/>
      <c r="CP103" s="19"/>
      <c r="CQ103" s="19"/>
      <c r="CR103" s="19"/>
      <c r="CS103" s="20"/>
    </row>
    <row r="104" spans="1:97" ht="33" customHeight="1">
      <c r="A104" s="21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3"/>
      <c r="W104" s="9" t="s">
        <v>78</v>
      </c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14">
        <v>6276.39</v>
      </c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4"/>
      <c r="BV104" s="14"/>
      <c r="BW104" s="18" t="s">
        <v>86</v>
      </c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19"/>
      <c r="CP104" s="19"/>
      <c r="CQ104" s="19"/>
      <c r="CR104" s="19"/>
      <c r="CS104" s="20"/>
    </row>
    <row r="105" spans="1:97" ht="15.75" customHeight="1">
      <c r="A105" s="21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3"/>
      <c r="W105" s="9" t="s">
        <v>79</v>
      </c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14">
        <f>SUM(AW94:BV104)</f>
        <v>53437.409999999996</v>
      </c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5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7"/>
    </row>
    <row r="106" spans="1:97" ht="15.75" customHeight="1">
      <c r="A106" s="21" t="s">
        <v>80</v>
      </c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3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5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7"/>
    </row>
    <row r="107" spans="1:97" ht="30" customHeight="1">
      <c r="A107" s="21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3"/>
      <c r="W107" s="9" t="s">
        <v>39</v>
      </c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14">
        <v>39711.019999999997</v>
      </c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8" t="s">
        <v>86</v>
      </c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19"/>
      <c r="CP107" s="19"/>
      <c r="CQ107" s="19"/>
      <c r="CR107" s="19"/>
      <c r="CS107" s="20"/>
    </row>
    <row r="108" spans="1:97" ht="29.25" customHeight="1">
      <c r="A108" s="21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3"/>
      <c r="W108" s="9" t="s">
        <v>70</v>
      </c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14">
        <v>6566.81</v>
      </c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8" t="s">
        <v>86</v>
      </c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19"/>
      <c r="CP108" s="19"/>
      <c r="CQ108" s="19"/>
      <c r="CR108" s="19"/>
      <c r="CS108" s="20"/>
    </row>
    <row r="109" spans="1:97" ht="60.75" customHeight="1">
      <c r="A109" s="21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3"/>
      <c r="W109" s="9" t="s">
        <v>71</v>
      </c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14">
        <v>3068.41</v>
      </c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8" t="s">
        <v>86</v>
      </c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19"/>
      <c r="CP109" s="19"/>
      <c r="CQ109" s="19"/>
      <c r="CR109" s="19"/>
      <c r="CS109" s="20"/>
    </row>
    <row r="110" spans="1:97" ht="43.5" customHeight="1">
      <c r="A110" s="21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3"/>
      <c r="W110" s="9" t="s">
        <v>74</v>
      </c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14">
        <v>986.71</v>
      </c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8" t="s">
        <v>86</v>
      </c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19"/>
      <c r="CP110" s="19"/>
      <c r="CQ110" s="19"/>
      <c r="CR110" s="19"/>
      <c r="CS110" s="20"/>
    </row>
    <row r="111" spans="1:97" ht="27.75" customHeight="1">
      <c r="A111" s="21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3"/>
      <c r="W111" s="9" t="s">
        <v>81</v>
      </c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14">
        <v>155.55000000000001</v>
      </c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8" t="s">
        <v>86</v>
      </c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19"/>
      <c r="CP111" s="19"/>
      <c r="CQ111" s="19"/>
      <c r="CR111" s="19"/>
      <c r="CS111" s="20"/>
    </row>
    <row r="112" spans="1:97" ht="44.25" customHeight="1">
      <c r="A112" s="21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3"/>
      <c r="W112" s="9" t="s">
        <v>63</v>
      </c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14">
        <v>4747.13</v>
      </c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8" t="s">
        <v>86</v>
      </c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19"/>
      <c r="CP112" s="19"/>
      <c r="CQ112" s="19"/>
      <c r="CR112" s="19"/>
      <c r="CS112" s="20"/>
    </row>
    <row r="113" spans="1:97" ht="60.75" customHeight="1">
      <c r="A113" s="21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3"/>
      <c r="W113" s="9" t="s">
        <v>72</v>
      </c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14">
        <v>1453.16</v>
      </c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8" t="s">
        <v>86</v>
      </c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19"/>
      <c r="CP113" s="19"/>
      <c r="CQ113" s="19"/>
      <c r="CR113" s="19"/>
      <c r="CS113" s="20"/>
    </row>
    <row r="114" spans="1:97" ht="30.75" customHeight="1">
      <c r="A114" s="21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3"/>
      <c r="W114" s="9" t="s">
        <v>73</v>
      </c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14">
        <v>28702.12</v>
      </c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4"/>
      <c r="BV114" s="14"/>
      <c r="BW114" s="18" t="s">
        <v>86</v>
      </c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19"/>
      <c r="CP114" s="19"/>
      <c r="CQ114" s="19"/>
      <c r="CR114" s="19"/>
      <c r="CS114" s="20"/>
    </row>
    <row r="115" spans="1:97" ht="60.75" customHeight="1">
      <c r="A115" s="21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3"/>
      <c r="W115" s="9" t="s">
        <v>64</v>
      </c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14">
        <v>4576.2700000000004</v>
      </c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8" t="s">
        <v>86</v>
      </c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19"/>
      <c r="CP115" s="19"/>
      <c r="CQ115" s="19"/>
      <c r="CR115" s="19"/>
      <c r="CS115" s="20"/>
    </row>
    <row r="116" spans="1:97" ht="60.75" customHeight="1">
      <c r="A116" s="21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3"/>
      <c r="W116" s="9" t="s">
        <v>65</v>
      </c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14">
        <v>8898.31</v>
      </c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8" t="s">
        <v>86</v>
      </c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19"/>
      <c r="CP116" s="19"/>
      <c r="CQ116" s="19"/>
      <c r="CR116" s="19"/>
      <c r="CS116" s="20"/>
    </row>
    <row r="117" spans="1:97" ht="47.25" customHeight="1">
      <c r="A117" s="21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3"/>
      <c r="W117" s="9" t="s">
        <v>82</v>
      </c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14">
        <v>848.04</v>
      </c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8" t="s">
        <v>86</v>
      </c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19"/>
      <c r="CP117" s="19"/>
      <c r="CQ117" s="19"/>
      <c r="CR117" s="19"/>
      <c r="CS117" s="20"/>
    </row>
    <row r="118" spans="1:97" ht="60.75" customHeight="1">
      <c r="A118" s="21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3"/>
      <c r="W118" s="9" t="s">
        <v>83</v>
      </c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14">
        <v>367.56</v>
      </c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8" t="s">
        <v>86</v>
      </c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19"/>
      <c r="CP118" s="19"/>
      <c r="CQ118" s="19"/>
      <c r="CR118" s="19"/>
      <c r="CS118" s="20"/>
    </row>
    <row r="119" spans="1:97" ht="60" customHeight="1">
      <c r="A119" s="21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3"/>
      <c r="W119" s="9" t="s">
        <v>84</v>
      </c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14">
        <v>169.08</v>
      </c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8" t="s">
        <v>86</v>
      </c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19"/>
      <c r="CP119" s="19"/>
      <c r="CQ119" s="19"/>
      <c r="CR119" s="19"/>
      <c r="CS119" s="20"/>
    </row>
    <row r="120" spans="1:97" ht="32.25" customHeight="1">
      <c r="A120" s="21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3"/>
      <c r="W120" s="9" t="s">
        <v>87</v>
      </c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14">
        <f>949000*0.65/1000</f>
        <v>616.85</v>
      </c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8" t="s">
        <v>88</v>
      </c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19"/>
      <c r="CP120" s="19"/>
      <c r="CQ120" s="19"/>
      <c r="CR120" s="19"/>
      <c r="CS120" s="20"/>
    </row>
    <row r="121" spans="1:97" ht="32.25" customHeight="1">
      <c r="A121" s="21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3"/>
      <c r="W121" s="9" t="s">
        <v>109</v>
      </c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14">
        <f>728813.56/1000</f>
        <v>728.81356000000005</v>
      </c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8" t="s">
        <v>88</v>
      </c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19"/>
      <c r="CP121" s="19"/>
      <c r="CQ121" s="19"/>
      <c r="CR121" s="19"/>
      <c r="CS121" s="20"/>
    </row>
    <row r="122" spans="1:97" ht="32.25" customHeight="1">
      <c r="A122" s="21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3"/>
      <c r="W122" s="9" t="s">
        <v>110</v>
      </c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14">
        <f>4617900.84/1000</f>
        <v>4617.9008400000002</v>
      </c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/>
      <c r="BT122" s="14"/>
      <c r="BU122" s="14"/>
      <c r="BV122" s="14"/>
      <c r="BW122" s="18" t="s">
        <v>88</v>
      </c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19"/>
      <c r="CP122" s="19"/>
      <c r="CQ122" s="19"/>
      <c r="CR122" s="19"/>
      <c r="CS122" s="20"/>
    </row>
    <row r="123" spans="1:97" ht="32.25" customHeight="1">
      <c r="A123" s="21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3"/>
      <c r="W123" s="66" t="s">
        <v>111</v>
      </c>
      <c r="X123" s="67"/>
      <c r="Y123" s="67"/>
      <c r="Z123" s="67"/>
      <c r="AA123" s="67"/>
      <c r="AB123" s="67"/>
      <c r="AC123" s="67"/>
      <c r="AD123" s="67"/>
      <c r="AE123" s="67"/>
      <c r="AF123" s="67"/>
      <c r="AG123" s="67"/>
      <c r="AH123" s="67"/>
      <c r="AI123" s="67"/>
      <c r="AJ123" s="67"/>
      <c r="AK123" s="67"/>
      <c r="AL123" s="67"/>
      <c r="AM123" s="67"/>
      <c r="AN123" s="67"/>
      <c r="AO123" s="67"/>
      <c r="AP123" s="67"/>
      <c r="AQ123" s="67"/>
      <c r="AR123" s="67"/>
      <c r="AS123" s="67"/>
      <c r="AT123" s="67"/>
      <c r="AU123" s="67"/>
      <c r="AV123" s="68"/>
      <c r="AW123" s="14">
        <f>1330719.83*5*0.65/1000+1330719.83*2*0.65/1000</f>
        <v>6054.7752265000008</v>
      </c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BV123" s="14"/>
      <c r="BW123" s="18" t="s">
        <v>88</v>
      </c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19"/>
      <c r="CP123" s="19"/>
      <c r="CQ123" s="19"/>
      <c r="CR123" s="19"/>
      <c r="CS123" s="20"/>
    </row>
    <row r="124" spans="1:97" ht="32.25" customHeight="1">
      <c r="A124" s="21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3"/>
      <c r="W124" s="66" t="s">
        <v>112</v>
      </c>
      <c r="X124" s="67"/>
      <c r="Y124" s="67"/>
      <c r="Z124" s="67"/>
      <c r="AA124" s="67"/>
      <c r="AB124" s="67"/>
      <c r="AC124" s="67"/>
      <c r="AD124" s="67"/>
      <c r="AE124" s="67"/>
      <c r="AF124" s="67"/>
      <c r="AG124" s="67"/>
      <c r="AH124" s="67"/>
      <c r="AI124" s="67"/>
      <c r="AJ124" s="67"/>
      <c r="AK124" s="67"/>
      <c r="AL124" s="67"/>
      <c r="AM124" s="67"/>
      <c r="AN124" s="67"/>
      <c r="AO124" s="67"/>
      <c r="AP124" s="67"/>
      <c r="AQ124" s="67"/>
      <c r="AR124" s="67"/>
      <c r="AS124" s="67"/>
      <c r="AT124" s="67"/>
      <c r="AU124" s="67"/>
      <c r="AV124" s="68"/>
      <c r="AW124" s="14">
        <f>531187.91/2/1000</f>
        <v>265.59395499999999</v>
      </c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8" t="s">
        <v>88</v>
      </c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19"/>
      <c r="CP124" s="19"/>
      <c r="CQ124" s="19"/>
      <c r="CR124" s="19"/>
      <c r="CS124" s="20"/>
    </row>
    <row r="125" spans="1:97" ht="33" customHeight="1">
      <c r="A125" s="21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3"/>
      <c r="W125" s="9" t="s">
        <v>78</v>
      </c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14">
        <v>857.38</v>
      </c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18" t="s">
        <v>86</v>
      </c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19"/>
      <c r="CP125" s="19"/>
      <c r="CQ125" s="19"/>
      <c r="CR125" s="19"/>
      <c r="CS125" s="20"/>
    </row>
    <row r="126" spans="1:97" ht="21" customHeight="1">
      <c r="A126" s="21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3"/>
      <c r="W126" s="9" t="s">
        <v>85</v>
      </c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14">
        <f>SUM(AW107:BV125)</f>
        <v>113391.4835815</v>
      </c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5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7"/>
    </row>
    <row r="128" spans="1:97" s="4" customFormat="1" ht="16.5">
      <c r="A128" s="28" t="s">
        <v>27</v>
      </c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  <c r="BL128" s="28"/>
      <c r="BM128" s="28"/>
      <c r="BN128" s="28"/>
      <c r="BO128" s="28"/>
      <c r="BP128" s="28"/>
      <c r="BQ128" s="28"/>
      <c r="BR128" s="28"/>
      <c r="BS128" s="28"/>
      <c r="BT128" s="28"/>
      <c r="BU128" s="28"/>
      <c r="BV128" s="28"/>
      <c r="BW128" s="28"/>
      <c r="BX128" s="28"/>
      <c r="BY128" s="28"/>
      <c r="BZ128" s="28"/>
      <c r="CA128" s="28"/>
      <c r="CB128" s="28"/>
      <c r="CC128" s="28"/>
      <c r="CD128" s="28"/>
      <c r="CE128" s="28"/>
      <c r="CF128" s="28"/>
      <c r="CG128" s="28"/>
      <c r="CH128" s="28"/>
      <c r="CI128" s="28"/>
      <c r="CJ128" s="28"/>
      <c r="CK128" s="28"/>
      <c r="CL128" s="28"/>
      <c r="CM128" s="28"/>
      <c r="CN128" s="28"/>
      <c r="CO128" s="28"/>
      <c r="CP128" s="28"/>
      <c r="CQ128" s="28"/>
      <c r="CR128" s="28"/>
      <c r="CS128" s="28"/>
    </row>
    <row r="130" spans="1:97">
      <c r="A130" s="61" t="s">
        <v>28</v>
      </c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3" t="s">
        <v>29</v>
      </c>
      <c r="AH130" s="64"/>
      <c r="AI130" s="64"/>
      <c r="AJ130" s="64"/>
      <c r="AK130" s="64"/>
      <c r="AL130" s="64"/>
      <c r="AM130" s="64"/>
      <c r="AN130" s="64"/>
      <c r="AO130" s="64"/>
      <c r="AP130" s="64"/>
      <c r="AQ130" s="64"/>
      <c r="AR130" s="64"/>
      <c r="AS130" s="64"/>
      <c r="AT130" s="64"/>
      <c r="AU130" s="64"/>
      <c r="AV130" s="64"/>
      <c r="AW130" s="64"/>
      <c r="AX130" s="64"/>
      <c r="AY130" s="64"/>
      <c r="AZ130" s="64"/>
      <c r="BA130" s="64"/>
      <c r="BB130" s="64"/>
      <c r="BC130" s="64"/>
      <c r="BD130" s="64"/>
      <c r="BE130" s="64"/>
      <c r="BF130" s="64"/>
      <c r="BG130" s="64"/>
      <c r="BH130" s="64"/>
      <c r="BI130" s="64"/>
      <c r="BJ130" s="64"/>
      <c r="BK130" s="64"/>
      <c r="BL130" s="64"/>
      <c r="BM130" s="64"/>
      <c r="BN130" s="64"/>
      <c r="BO130" s="64"/>
      <c r="BP130" s="64"/>
      <c r="BQ130" s="64"/>
      <c r="BR130" s="64"/>
      <c r="BS130" s="64"/>
      <c r="BT130" s="64"/>
      <c r="BU130" s="64"/>
      <c r="BV130" s="64"/>
      <c r="BW130" s="64"/>
      <c r="BX130" s="64"/>
      <c r="BY130" s="64"/>
      <c r="BZ130" s="64"/>
      <c r="CA130" s="64"/>
      <c r="CB130" s="64"/>
      <c r="CC130" s="64"/>
      <c r="CD130" s="64"/>
      <c r="CE130" s="64"/>
      <c r="CF130" s="64"/>
      <c r="CG130" s="64"/>
      <c r="CH130" s="64"/>
      <c r="CI130" s="64"/>
      <c r="CJ130" s="64"/>
      <c r="CK130" s="64"/>
      <c r="CL130" s="64"/>
      <c r="CM130" s="64"/>
      <c r="CN130" s="64"/>
      <c r="CO130" s="64"/>
      <c r="CP130" s="64"/>
      <c r="CQ130" s="64"/>
      <c r="CR130" s="64"/>
      <c r="CS130" s="65"/>
    </row>
    <row r="131" spans="1:97">
      <c r="A131" s="62"/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15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7"/>
    </row>
  </sheetData>
  <mergeCells count="410">
    <mergeCell ref="A124:V124"/>
    <mergeCell ref="W124:AV124"/>
    <mergeCell ref="AW124:BV124"/>
    <mergeCell ref="BW124:CS124"/>
    <mergeCell ref="A121:V121"/>
    <mergeCell ref="W121:AV121"/>
    <mergeCell ref="AW121:BV121"/>
    <mergeCell ref="BW121:CS121"/>
    <mergeCell ref="A122:V122"/>
    <mergeCell ref="W122:AV122"/>
    <mergeCell ref="AW122:BV122"/>
    <mergeCell ref="BW122:CS122"/>
    <mergeCell ref="A37:AQ37"/>
    <mergeCell ref="AR37:BU37"/>
    <mergeCell ref="BV37:CS37"/>
    <mergeCell ref="A35:AQ35"/>
    <mergeCell ref="AR35:BU35"/>
    <mergeCell ref="BV35:CS35"/>
    <mergeCell ref="A32:AQ32"/>
    <mergeCell ref="AR32:BU32"/>
    <mergeCell ref="BV32:CS32"/>
    <mergeCell ref="A33:AQ33"/>
    <mergeCell ref="AR33:BU33"/>
    <mergeCell ref="BV33:CS33"/>
    <mergeCell ref="A34:AQ34"/>
    <mergeCell ref="AR34:BU34"/>
    <mergeCell ref="BV34:CS34"/>
    <mergeCell ref="A46:AQ46"/>
    <mergeCell ref="AR46:BU46"/>
    <mergeCell ref="BV46:CS46"/>
    <mergeCell ref="A38:AQ38"/>
    <mergeCell ref="AR38:BU38"/>
    <mergeCell ref="BV38:CS38"/>
    <mergeCell ref="A39:AQ39"/>
    <mergeCell ref="AR39:BU39"/>
    <mergeCell ref="BV39:CS39"/>
    <mergeCell ref="A43:AQ43"/>
    <mergeCell ref="AR43:BU43"/>
    <mergeCell ref="BV43:CS43"/>
    <mergeCell ref="A44:AQ44"/>
    <mergeCell ref="AR44:BU44"/>
    <mergeCell ref="BV44:CS44"/>
    <mergeCell ref="A45:AQ45"/>
    <mergeCell ref="AR45:BU45"/>
    <mergeCell ref="BV45:CS45"/>
    <mergeCell ref="A42:AQ42"/>
    <mergeCell ref="AR42:BU42"/>
    <mergeCell ref="BV42:CS42"/>
    <mergeCell ref="A40:AQ40"/>
    <mergeCell ref="AR40:BU40"/>
    <mergeCell ref="BV40:CS40"/>
    <mergeCell ref="A41:AQ41"/>
    <mergeCell ref="AR41:BU41"/>
    <mergeCell ref="BV41:CS41"/>
    <mergeCell ref="A26:AQ26"/>
    <mergeCell ref="AR26:BU26"/>
    <mergeCell ref="BV26:CS26"/>
    <mergeCell ref="A27:AQ27"/>
    <mergeCell ref="AR27:BU27"/>
    <mergeCell ref="BV27:CS27"/>
    <mergeCell ref="A28:AQ28"/>
    <mergeCell ref="AR28:BU28"/>
    <mergeCell ref="BV28:CS28"/>
    <mergeCell ref="A29:AQ29"/>
    <mergeCell ref="AR29:BU29"/>
    <mergeCell ref="BV29:CS29"/>
    <mergeCell ref="A30:AQ30"/>
    <mergeCell ref="AR30:BU30"/>
    <mergeCell ref="BV30:CS30"/>
    <mergeCell ref="A31:AQ31"/>
    <mergeCell ref="AR31:BU31"/>
    <mergeCell ref="BV31:CS31"/>
    <mergeCell ref="A36:AQ36"/>
    <mergeCell ref="AR36:BU36"/>
    <mergeCell ref="BV36:CS36"/>
    <mergeCell ref="BV20:CS20"/>
    <mergeCell ref="A21:AQ21"/>
    <mergeCell ref="AR21:BU21"/>
    <mergeCell ref="BV21:CS21"/>
    <mergeCell ref="A22:AQ22"/>
    <mergeCell ref="AR22:BU22"/>
    <mergeCell ref="BV22:CS22"/>
    <mergeCell ref="A25:AQ25"/>
    <mergeCell ref="AR25:BU25"/>
    <mergeCell ref="BV25:CS25"/>
    <mergeCell ref="A130:AF130"/>
    <mergeCell ref="A131:AF131"/>
    <mergeCell ref="A128:CS128"/>
    <mergeCell ref="AG130:CS130"/>
    <mergeCell ref="AG131:CS131"/>
    <mergeCell ref="A70:CS70"/>
    <mergeCell ref="A72:V72"/>
    <mergeCell ref="W72:AV72"/>
    <mergeCell ref="AW72:BV72"/>
    <mergeCell ref="BW72:CS72"/>
    <mergeCell ref="A73:V73"/>
    <mergeCell ref="W73:AV73"/>
    <mergeCell ref="AW73:BV73"/>
    <mergeCell ref="BW73:CS73"/>
    <mergeCell ref="A126:V126"/>
    <mergeCell ref="W126:AV126"/>
    <mergeCell ref="AW126:BV126"/>
    <mergeCell ref="BW126:CS126"/>
    <mergeCell ref="A125:V125"/>
    <mergeCell ref="W125:AV125"/>
    <mergeCell ref="A123:V123"/>
    <mergeCell ref="W123:AV123"/>
    <mergeCell ref="AW123:BV123"/>
    <mergeCell ref="BW123:CS123"/>
    <mergeCell ref="AW52:BV52"/>
    <mergeCell ref="BW52:CS52"/>
    <mergeCell ref="AR16:BU16"/>
    <mergeCell ref="A14:AQ16"/>
    <mergeCell ref="AR14:BU14"/>
    <mergeCell ref="BV14:CS16"/>
    <mergeCell ref="AZ15:BK15"/>
    <mergeCell ref="A17:AQ17"/>
    <mergeCell ref="AR17:BU17"/>
    <mergeCell ref="BV17:CS17"/>
    <mergeCell ref="A23:AQ23"/>
    <mergeCell ref="AR23:BU23"/>
    <mergeCell ref="BV23:CS23"/>
    <mergeCell ref="A24:AQ24"/>
    <mergeCell ref="AR24:BU24"/>
    <mergeCell ref="BV24:CS24"/>
    <mergeCell ref="A18:AQ18"/>
    <mergeCell ref="AR18:BU18"/>
    <mergeCell ref="BV18:CS18"/>
    <mergeCell ref="A19:AQ19"/>
    <mergeCell ref="AR19:BU19"/>
    <mergeCell ref="BV19:CS19"/>
    <mergeCell ref="A20:AQ20"/>
    <mergeCell ref="AR20:BU20"/>
    <mergeCell ref="AW125:BV125"/>
    <mergeCell ref="BW125:CS125"/>
    <mergeCell ref="B1:CR1"/>
    <mergeCell ref="B2:CR2"/>
    <mergeCell ref="A4:BE4"/>
    <mergeCell ref="A5:BE5"/>
    <mergeCell ref="A6:BE6"/>
    <mergeCell ref="A11:CS11"/>
    <mergeCell ref="A12:CS12"/>
    <mergeCell ref="BF4:CS4"/>
    <mergeCell ref="BF5:CS5"/>
    <mergeCell ref="BF6:CS6"/>
    <mergeCell ref="BF7:CS7"/>
    <mergeCell ref="A8:BE8"/>
    <mergeCell ref="A9:BE9"/>
    <mergeCell ref="BF8:CS8"/>
    <mergeCell ref="BF9:CS9"/>
    <mergeCell ref="A7:BE7"/>
    <mergeCell ref="A49:CS49"/>
    <mergeCell ref="A50:CS50"/>
    <mergeCell ref="A52:V52"/>
    <mergeCell ref="W52:AV52"/>
    <mergeCell ref="A110:V110"/>
    <mergeCell ref="W110:AV110"/>
    <mergeCell ref="A117:V117"/>
    <mergeCell ref="W117:AV117"/>
    <mergeCell ref="AW117:BV117"/>
    <mergeCell ref="BW117:CS117"/>
    <mergeCell ref="A118:V118"/>
    <mergeCell ref="W118:AV118"/>
    <mergeCell ref="AW118:BV118"/>
    <mergeCell ref="BW118:CS118"/>
    <mergeCell ref="A113:V113"/>
    <mergeCell ref="W113:AV113"/>
    <mergeCell ref="AW113:BV113"/>
    <mergeCell ref="BW113:CS113"/>
    <mergeCell ref="A114:V114"/>
    <mergeCell ref="W114:AV114"/>
    <mergeCell ref="AW114:BV114"/>
    <mergeCell ref="BW114:CS114"/>
    <mergeCell ref="A115:V115"/>
    <mergeCell ref="W115:AV115"/>
    <mergeCell ref="AW115:BV115"/>
    <mergeCell ref="BW115:CS115"/>
    <mergeCell ref="A77:V77"/>
    <mergeCell ref="W77:AV77"/>
    <mergeCell ref="AW77:BV77"/>
    <mergeCell ref="BW77:CS77"/>
    <mergeCell ref="A78:V78"/>
    <mergeCell ref="W78:AV78"/>
    <mergeCell ref="AW78:BV78"/>
    <mergeCell ref="BW78:CS78"/>
    <mergeCell ref="A116:V116"/>
    <mergeCell ref="W116:AV116"/>
    <mergeCell ref="AW116:BV116"/>
    <mergeCell ref="BW116:CS116"/>
    <mergeCell ref="AW110:BV110"/>
    <mergeCell ref="BW110:CS110"/>
    <mergeCell ref="A111:V111"/>
    <mergeCell ref="W111:AV111"/>
    <mergeCell ref="AW111:BV111"/>
    <mergeCell ref="BW111:CS111"/>
    <mergeCell ref="A112:V112"/>
    <mergeCell ref="W112:AV112"/>
    <mergeCell ref="AW112:BV112"/>
    <mergeCell ref="BW112:CS112"/>
    <mergeCell ref="W80:AV80"/>
    <mergeCell ref="AW80:BV80"/>
    <mergeCell ref="A74:V74"/>
    <mergeCell ref="W74:AV74"/>
    <mergeCell ref="AW74:BV74"/>
    <mergeCell ref="BW74:CS74"/>
    <mergeCell ref="A75:V75"/>
    <mergeCell ref="W75:AV75"/>
    <mergeCell ref="AW75:BV75"/>
    <mergeCell ref="BW75:CS75"/>
    <mergeCell ref="A76:V76"/>
    <mergeCell ref="W76:AV76"/>
    <mergeCell ref="AW76:BV76"/>
    <mergeCell ref="BW76:CS76"/>
    <mergeCell ref="BW80:CS80"/>
    <mergeCell ref="A81:V81"/>
    <mergeCell ref="W81:AV81"/>
    <mergeCell ref="AW81:BV81"/>
    <mergeCell ref="BW81:CS81"/>
    <mergeCell ref="A82:V82"/>
    <mergeCell ref="W82:AV82"/>
    <mergeCell ref="AW82:BV82"/>
    <mergeCell ref="BW82:CS82"/>
    <mergeCell ref="A91:V91"/>
    <mergeCell ref="W91:AV91"/>
    <mergeCell ref="AW91:BV91"/>
    <mergeCell ref="BW91:CS91"/>
    <mergeCell ref="A83:V83"/>
    <mergeCell ref="W83:AV83"/>
    <mergeCell ref="AW83:BV83"/>
    <mergeCell ref="BW83:CS83"/>
    <mergeCell ref="A109:V109"/>
    <mergeCell ref="W109:AV109"/>
    <mergeCell ref="AW109:BV109"/>
    <mergeCell ref="BW109:CS109"/>
    <mergeCell ref="A84:V84"/>
    <mergeCell ref="W84:AV84"/>
    <mergeCell ref="AW84:BV84"/>
    <mergeCell ref="BW84:CS84"/>
    <mergeCell ref="A85:V85"/>
    <mergeCell ref="W85:AV85"/>
    <mergeCell ref="AW85:BV85"/>
    <mergeCell ref="BW85:CS85"/>
    <mergeCell ref="A86:V86"/>
    <mergeCell ref="W86:AV86"/>
    <mergeCell ref="AW86:BV86"/>
    <mergeCell ref="BW86:CS86"/>
    <mergeCell ref="A92:V92"/>
    <mergeCell ref="W92:AV92"/>
    <mergeCell ref="AW92:BV92"/>
    <mergeCell ref="BW92:CS92"/>
    <mergeCell ref="A93:V93"/>
    <mergeCell ref="W93:AV93"/>
    <mergeCell ref="AW93:BV93"/>
    <mergeCell ref="BW93:CS93"/>
    <mergeCell ref="A94:V94"/>
    <mergeCell ref="W94:AV94"/>
    <mergeCell ref="AW94:BV94"/>
    <mergeCell ref="BW94:CS94"/>
    <mergeCell ref="A95:V95"/>
    <mergeCell ref="W95:AV95"/>
    <mergeCell ref="AW95:BV95"/>
    <mergeCell ref="BW95:CS95"/>
    <mergeCell ref="A96:V96"/>
    <mergeCell ref="W96:AV96"/>
    <mergeCell ref="AW96:BV96"/>
    <mergeCell ref="BW96:CS96"/>
    <mergeCell ref="A97:V97"/>
    <mergeCell ref="W97:AV97"/>
    <mergeCell ref="AW97:BV97"/>
    <mergeCell ref="BW97:CS97"/>
    <mergeCell ref="A98:V98"/>
    <mergeCell ref="W98:AV98"/>
    <mergeCell ref="AW98:BV98"/>
    <mergeCell ref="BW98:CS98"/>
    <mergeCell ref="A99:V99"/>
    <mergeCell ref="W99:AV99"/>
    <mergeCell ref="AW99:BV99"/>
    <mergeCell ref="BW99:CS99"/>
    <mergeCell ref="A100:V100"/>
    <mergeCell ref="W100:AV100"/>
    <mergeCell ref="AW100:BV100"/>
    <mergeCell ref="BW100:CS100"/>
    <mergeCell ref="A101:V101"/>
    <mergeCell ref="W101:AV101"/>
    <mergeCell ref="AW101:BV101"/>
    <mergeCell ref="BW101:CS101"/>
    <mergeCell ref="A102:V102"/>
    <mergeCell ref="W102:AV102"/>
    <mergeCell ref="AW102:BV102"/>
    <mergeCell ref="BW102:CS102"/>
    <mergeCell ref="A104:V104"/>
    <mergeCell ref="W104:AV104"/>
    <mergeCell ref="AW104:BV104"/>
    <mergeCell ref="BW104:CS104"/>
    <mergeCell ref="A103:V103"/>
    <mergeCell ref="W103:AV103"/>
    <mergeCell ref="AW103:BV103"/>
    <mergeCell ref="BW103:CS103"/>
    <mergeCell ref="A120:V120"/>
    <mergeCell ref="W120:AV120"/>
    <mergeCell ref="AW120:BV120"/>
    <mergeCell ref="BW120:CS120"/>
    <mergeCell ref="A108:V108"/>
    <mergeCell ref="W108:AV108"/>
    <mergeCell ref="AW108:BV108"/>
    <mergeCell ref="BW108:CS108"/>
    <mergeCell ref="A105:V105"/>
    <mergeCell ref="W105:AV105"/>
    <mergeCell ref="AW105:BV105"/>
    <mergeCell ref="BW105:CS105"/>
    <mergeCell ref="A106:V106"/>
    <mergeCell ref="W106:AV106"/>
    <mergeCell ref="AW106:BV106"/>
    <mergeCell ref="BW106:CS106"/>
    <mergeCell ref="A107:V107"/>
    <mergeCell ref="W107:AV107"/>
    <mergeCell ref="AW107:BV107"/>
    <mergeCell ref="BW107:CS107"/>
    <mergeCell ref="A119:V119"/>
    <mergeCell ref="W119:AV119"/>
    <mergeCell ref="AW119:BV119"/>
    <mergeCell ref="BW119:CS119"/>
    <mergeCell ref="A47:AQ47"/>
    <mergeCell ref="AR47:BU47"/>
    <mergeCell ref="BV47:CS47"/>
    <mergeCell ref="A79:V79"/>
    <mergeCell ref="W79:AV79"/>
    <mergeCell ref="AW79:BV79"/>
    <mergeCell ref="BW79:CS79"/>
    <mergeCell ref="A90:V90"/>
    <mergeCell ref="W90:AV90"/>
    <mergeCell ref="AW90:BV90"/>
    <mergeCell ref="BW90:CS90"/>
    <mergeCell ref="A88:V88"/>
    <mergeCell ref="W88:AV88"/>
    <mergeCell ref="AW88:BV88"/>
    <mergeCell ref="BW88:CS88"/>
    <mergeCell ref="A89:V89"/>
    <mergeCell ref="W89:AV89"/>
    <mergeCell ref="AW89:BV89"/>
    <mergeCell ref="BW89:CS89"/>
    <mergeCell ref="A87:V87"/>
    <mergeCell ref="W87:AV87"/>
    <mergeCell ref="AW87:BV87"/>
    <mergeCell ref="BW87:CS87"/>
    <mergeCell ref="A80:V80"/>
    <mergeCell ref="A53:V53"/>
    <mergeCell ref="W54:AV54"/>
    <mergeCell ref="BW53:CS53"/>
    <mergeCell ref="A66:V66"/>
    <mergeCell ref="W66:AV66"/>
    <mergeCell ref="AW66:BV66"/>
    <mergeCell ref="BW66:CS66"/>
    <mergeCell ref="A67:V67"/>
    <mergeCell ref="W67:AV67"/>
    <mergeCell ref="AW67:BV67"/>
    <mergeCell ref="BW67:CS67"/>
    <mergeCell ref="A54:V54"/>
    <mergeCell ref="AW56:BV56"/>
    <mergeCell ref="BW54:CS54"/>
    <mergeCell ref="A55:V55"/>
    <mergeCell ref="W55:AV55"/>
    <mergeCell ref="AW55:BV55"/>
    <mergeCell ref="BW55:CS55"/>
    <mergeCell ref="A56:V56"/>
    <mergeCell ref="BW56:CS56"/>
    <mergeCell ref="W53:AV53"/>
    <mergeCell ref="AW53:BV53"/>
    <mergeCell ref="AW54:BV54"/>
    <mergeCell ref="A64:V64"/>
    <mergeCell ref="A68:V68"/>
    <mergeCell ref="W68:AV68"/>
    <mergeCell ref="AW68:BV68"/>
    <mergeCell ref="BW68:CS68"/>
    <mergeCell ref="A65:V65"/>
    <mergeCell ref="W65:AV65"/>
    <mergeCell ref="AW65:BV65"/>
    <mergeCell ref="BW65:CS65"/>
    <mergeCell ref="A60:V60"/>
    <mergeCell ref="W60:AV60"/>
    <mergeCell ref="AW60:BV60"/>
    <mergeCell ref="BW60:CS60"/>
    <mergeCell ref="A61:V61"/>
    <mergeCell ref="W61:AV61"/>
    <mergeCell ref="AW61:BV61"/>
    <mergeCell ref="BW61:CS61"/>
    <mergeCell ref="A62:V62"/>
    <mergeCell ref="W62:AV62"/>
    <mergeCell ref="AW62:BV62"/>
    <mergeCell ref="BW62:CS62"/>
    <mergeCell ref="A63:V63"/>
    <mergeCell ref="W63:AV63"/>
    <mergeCell ref="AW63:BV63"/>
    <mergeCell ref="BW63:CS63"/>
    <mergeCell ref="W56:AV56"/>
    <mergeCell ref="W64:AV64"/>
    <mergeCell ref="AW64:BV64"/>
    <mergeCell ref="BW64:CS64"/>
    <mergeCell ref="A57:V57"/>
    <mergeCell ref="W57:AV57"/>
    <mergeCell ref="AW57:BV57"/>
    <mergeCell ref="BW57:CS57"/>
    <mergeCell ref="A58:V58"/>
    <mergeCell ref="W58:AV58"/>
    <mergeCell ref="AW58:BV58"/>
    <mergeCell ref="BW58:CS58"/>
    <mergeCell ref="A59:V59"/>
    <mergeCell ref="W59:AV59"/>
    <mergeCell ref="AW59:BV59"/>
    <mergeCell ref="BW59:CS59"/>
  </mergeCells>
  <pageMargins left="0.94488188976377963" right="0.62992125984251968" top="0.59055118110236227" bottom="0.39370078740157483" header="0.19685039370078741" footer="0.19685039370078741"/>
  <pageSetup paperSize="9" scale="70" orientation="portrait" horizontalDpi="300" verticalDpi="300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Anisimov_AB</cp:lastModifiedBy>
  <cp:lastPrinted>2014-03-12T02:07:30Z</cp:lastPrinted>
  <dcterms:created xsi:type="dcterms:W3CDTF">2011-01-11T10:25:48Z</dcterms:created>
  <dcterms:modified xsi:type="dcterms:W3CDTF">2014-04-21T23:12:05Z</dcterms:modified>
</cp:coreProperties>
</file>