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/>
  </bookViews>
  <sheets>
    <sheet name="стр.1" sheetId="1" r:id="rId1"/>
  </sheets>
  <definedNames>
    <definedName name="TABLE" localSheetId="0">стр.1!#REF!</definedName>
    <definedName name="TABLE_2" localSheetId="0">стр.1!#REF!</definedName>
    <definedName name="_xlnm.Print_Area" localSheetId="0">стр.1!$A$1:$CS$127</definedName>
  </definedNames>
  <calcPr calcId="125725"/>
</workbook>
</file>

<file path=xl/calcChain.xml><?xml version="1.0" encoding="utf-8"?>
<calcChain xmlns="http://schemas.openxmlformats.org/spreadsheetml/2006/main">
  <c r="BW62" i="1"/>
  <c r="BW63" l="1"/>
  <c r="BW65" l="1"/>
  <c r="BW64"/>
  <c r="BW72"/>
  <c r="BW69"/>
  <c r="BW61"/>
  <c r="AW121"/>
  <c r="AW120"/>
  <c r="AW119"/>
  <c r="AW118"/>
  <c r="AW116"/>
  <c r="AW122" s="1"/>
  <c r="AW86"/>
  <c r="AW80"/>
  <c r="AW81" s="1"/>
  <c r="AW100"/>
  <c r="AW102" s="1"/>
  <c r="AW88" l="1"/>
</calcChain>
</file>

<file path=xl/sharedStrings.xml><?xml version="1.0" encoding="utf-8"?>
<sst xmlns="http://schemas.openxmlformats.org/spreadsheetml/2006/main" count="209" uniqueCount="122">
  <si>
    <t xml:space="preserve">программах и отчетах об их реализации 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</si>
  <si>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</si>
  <si>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</si>
  <si>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</si>
  <si>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</si>
  <si>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</si>
  <si>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</si>
  <si>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</si>
  <si>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</si>
  <si>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 xml:space="preserve"> год,</t>
  </si>
  <si>
    <t>Потребность в финансовых средствах</t>
  </si>
  <si>
    <t>тыс. руб.</t>
  </si>
  <si>
    <t>Наименование мероприятия</t>
  </si>
  <si>
    <t>Источник финансирования</t>
  </si>
  <si>
    <t xml:space="preserve">реализации инвестиционной программы </t>
  </si>
  <si>
    <t xml:space="preserve">Показатели эффективности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</si>
  <si>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</si>
  <si>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</si>
  <si>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</si>
  <si>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</si>
  <si>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</si>
  <si>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</si>
  <si>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</si>
  <si>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</si>
  <si>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</si>
  <si>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</si>
  <si>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</si>
  <si>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</si>
  <si>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 xml:space="preserve">Форма 2.9. Информация об инвестиционных </t>
  </si>
  <si>
    <t xml:space="preserve">на </t>
  </si>
  <si>
    <t>Развитие систем водоснабжения, водоотведения и очистки сточных вод г. Иркутска на 2011 - 2015 годы</t>
  </si>
  <si>
    <t>уменьшение удельных затрат (повышение КПД)</t>
  </si>
  <si>
    <t>администрация г. Иркутска</t>
  </si>
  <si>
    <t>26.12.2011 - 31.12.2015</t>
  </si>
  <si>
    <t>2013</t>
  </si>
  <si>
    <t>Строительство водовода по ул. 2-я Железнодорожная</t>
  </si>
  <si>
    <t>Строительство водовода от ул. Безбокова до виадука Студгородка</t>
  </si>
  <si>
    <t>Строительство водопроводных сетей зонирования микрорайона Радужный</t>
  </si>
  <si>
    <t>Строительство ВНС "Радужный"</t>
  </si>
  <si>
    <t>Строительство водопровода по ул. Улан-Баторская от ул. Лермонтова до микрорайона Университетский</t>
  </si>
  <si>
    <t>Реконструкция ВНС "Звездинская"</t>
  </si>
  <si>
    <t>"Строительство водозабора "Ерши" с очистными сооружениями и реконструкцией насосной станции 2-го подъема". 1 этап- разработка ПСД "Очистных сооружений периодического действия на случай техногенных загрязнений на Ершовском водозаборе"</t>
  </si>
  <si>
    <t>Строительство кольцевых водопроводных сетей</t>
  </si>
  <si>
    <t>Строительство водовода по ул. Лапина, Дзержинского, Октябрьской революции до дюкера р. Ушаковка</t>
  </si>
  <si>
    <t>Строительство водопровода по ул. Рабочего Штаба от ул. Шевцова до ул. Марии Цукановой</t>
  </si>
  <si>
    <t>Строительство кольцевого водопровода</t>
  </si>
  <si>
    <t>Строительство водопровода по ул. Радищева</t>
  </si>
  <si>
    <t>Строительство дюкера водопровода через р. Ушаковка</t>
  </si>
  <si>
    <t>Строительство водопровода по ул. Ленская</t>
  </si>
  <si>
    <t>Строительство водопровода по ул. Баррикад</t>
  </si>
  <si>
    <t>Реконструкция ВНС "Топкинская"</t>
  </si>
  <si>
    <t>Строительство водовода отул. Крансоярской до дюкера водопровода через р. Ушаковка</t>
  </si>
  <si>
    <t>Строительство водопровода по ул. Депутатской от ул. Зверева до ул. Пискунова</t>
  </si>
  <si>
    <t>Строительство водопровода по ул. Лыткина от ул. Крансоярская до ул. Красноказачьей</t>
  </si>
  <si>
    <t>Строительство кольцевого водопровода по ул. Цимялнской, ул. Зверева от ул. Трудовой до ул. Байкальской и далее по ул. Донской от ул. К. Либкнехта до ул. Зверева</t>
  </si>
  <si>
    <t>Строительство водопровода от ул. Байкальской ул. Седова до микрорайона Парковый</t>
  </si>
  <si>
    <t>Строительство водопровода от ул. Байкальской до б. Постышева</t>
  </si>
  <si>
    <t>Стриотельство водопровода по ул. Сибирской до б. Постышева</t>
  </si>
  <si>
    <t>Строительство водовода от ВНС 5-е Сооружение до микрорайона Солнечный</t>
  </si>
  <si>
    <t>Строительство водовода от Релейного завода до Гормолзавода</t>
  </si>
  <si>
    <t>Реконструкция ВНС 5-е Сооружение</t>
  </si>
  <si>
    <t>Строительство водовода второй очереди от перекрестка ул. Трактовая-ул. Генерала Доватора до ВНС 2-го подъема</t>
  </si>
  <si>
    <t>Строительство водовода в Ленинский район от Ершовского водозабора до ВНС 9-й Советский переулок (1 этап-проведение проектно-изыскательских работ и разработка ПСД)</t>
  </si>
  <si>
    <t>Строительство водовода от ул. Розы Люксембург до ул. Блюхера</t>
  </si>
  <si>
    <t>Строительство водопровода от ул. Блюхера до Батарейной и от Батарейной до пос. Вересовка</t>
  </si>
  <si>
    <t>Строительство водопровода по ул. Образцова от пер. Восточный до пер. Западый</t>
  </si>
  <si>
    <t>Строительство водопровода по ул. Щербакова от ул. Томсона до ВНС 9-й Советский переулок</t>
  </si>
  <si>
    <t>Строительстов кольцевого водопровода от ул. Томсона до 6-го Советского переулка и по 6-му Советскому переулку до ул. Щербакова</t>
  </si>
  <si>
    <t>I квартал</t>
  </si>
  <si>
    <t>Итого за I квартал:</t>
  </si>
  <si>
    <t>II квартал</t>
  </si>
  <si>
    <t>Строительство канализационной и водопроводной линий к административно-гостиничному комплексу по ул. 30-й Дивизии (ЗАО Кранстрой)</t>
  </si>
  <si>
    <t>Строительство канализационной и водопроводной линий к группе жилых домов по ул.Чайковского 20а (ЗАО Жилдорипотека)</t>
  </si>
  <si>
    <t>Строительство канализационнойи водопроводной линий к группе жилых домов по ул.Бажова, Алмазная (УКС)</t>
  </si>
  <si>
    <t>Строительство канализационной и водопроводной линий к группе жилых домов по ул.Бажова, Алмазная (УКС)</t>
  </si>
  <si>
    <t>Вынос водоводов Д 400, 700 с площадки строительства в мкр. Солнечный</t>
  </si>
  <si>
    <t>Итого за II  квартал:</t>
  </si>
  <si>
    <t>III квартал</t>
  </si>
  <si>
    <t>Строительство водопровода по ул. Улан-Батарская от ул. Лермонтова до микрорайона Университетский</t>
  </si>
  <si>
    <t>Станция обеззараживания воды на Ершовском водозаборе</t>
  </si>
  <si>
    <t>Строительство водопроводной линии до водовода Д 400 по пер. Космический - пер. Угольный</t>
  </si>
  <si>
    <t>Строительство водопроводной линии в пос. Искра</t>
  </si>
  <si>
    <t>Строительство водопровода по ул. Лыткина от ул. Красноярская до ул. Красноказачья</t>
  </si>
  <si>
    <t>Ст-во вод. линии по ул. Сосновая, М-Сибирского, М-Сибяряка</t>
  </si>
  <si>
    <t>Итого за III   квартал:</t>
  </si>
  <si>
    <t>IV квартал</t>
  </si>
  <si>
    <t xml:space="preserve">Станция обеззараживания воды на Ершовском водозаборе </t>
  </si>
  <si>
    <t>Строительство водовода Д-400 мм по ул. Дзержинского</t>
  </si>
  <si>
    <t>Строительство сетей водопровода и канализации к многоуровневой автостоянке по ул. К. Либкнехта,94</t>
  </si>
  <si>
    <t xml:space="preserve">Строительство водовода по ул.Дзержинского от ул.Ленина до дюкера   </t>
  </si>
  <si>
    <t>Полный комплекс строительных работ по объекту: "наруж сети водопровода и канализации  к двухуровневой автостоянке по ул. Донская в г. Иркутске"</t>
  </si>
  <si>
    <t>Полный комплекс строительных работ по объекту: "Наружные сети канализации и водопровода. к административному зданию по ул. Дзержинского,9"</t>
  </si>
  <si>
    <t>Ст-во сети водоснабжения по Б. Рябикова,31 до границ земельного участка</t>
  </si>
  <si>
    <t>Строительство водовода по ул. Лапина, Дзержинского, Окт. революции до дюкера р. Ушаковки</t>
  </si>
  <si>
    <t>Итого за IV квартал:</t>
  </si>
  <si>
    <t>26.12.2011</t>
  </si>
  <si>
    <t>Плата за подключение</t>
  </si>
  <si>
    <t>Реконструкция системы телеметрии технологических параметров водопроводных сооружений</t>
  </si>
  <si>
    <t>Надбавка к тарифу</t>
  </si>
  <si>
    <t>Строительство помещений ремонта и обслуживания специализированной и строительной техники совмещенных с производственными помещениями и цеха водопровода</t>
  </si>
  <si>
    <t>Разработка и внедрение программы мониторинга состояния водопроводных сетей и контроля над неучтёнными расходами</t>
  </si>
  <si>
    <t>Приобретение оборудования для внедрения технологии бестраншейной прокладки трубопроводов с использованием установок горизонтального направленного бурения УБН-4; УБН-8 с увеличением пропускной способности и мощности.</t>
  </si>
  <si>
    <t>Модернизация и расширение парка специализированной техники</t>
  </si>
  <si>
    <t>Проведение геолого-изыскательских работ по выявлению возможного источника (месторождения) подземных вод для цеди водоснабжения города</t>
  </si>
  <si>
    <t>Рентабельность деятельности-отношение финансового результата до налогооблажения к выручке</t>
  </si>
  <si>
    <t>Финансовые результаты деятельности ОКК</t>
  </si>
  <si>
    <t>Выручка ОКК</t>
  </si>
  <si>
    <t>Эффективность использования энергии (энергоемкость производства-подача воды)</t>
  </si>
  <si>
    <t>Расход эл.энергии на производство воды (станции 1-го подъема)</t>
  </si>
  <si>
    <t>Расход эл.энергии на подачу потребителям воды (станции 2,3 и 4 подъемов, регулирующие узлы)</t>
  </si>
  <si>
    <t>Объем поднятой воды насосными станциями первого подъема</t>
  </si>
  <si>
    <t>Эффективность использования персонала</t>
  </si>
  <si>
    <t>Численность персонала</t>
  </si>
  <si>
    <t>Протяженность сетей</t>
  </si>
  <si>
    <t>Производительность труда</t>
  </si>
  <si>
    <t>Объем воды, отпущенной всем потребителям</t>
  </si>
  <si>
    <t xml:space="preserve">Автоматизация диспетчерского управления системами водоснабжения </t>
  </si>
  <si>
    <t>Течеискатель</t>
  </si>
  <si>
    <t>Машина для бурения ГНБ, установка на гусенечном ходу</t>
  </si>
  <si>
    <t>Автомобиль специальный "Аварийная служба" FSTOP5</t>
  </si>
  <si>
    <t>Прицеп на спец. шасси с компрессорной установкой</t>
  </si>
  <si>
    <t>Эффективность использования энергии (энергоемкость производства-производства воды)</t>
  </si>
</sst>
</file>

<file path=xl/styles.xml><?xml version="1.0" encoding="utf-8"?>
<styleSheet xmlns="http://schemas.openxmlformats.org/spreadsheetml/2006/main">
  <numFmts count="1">
    <numFmt numFmtId="164" formatCode="#,##0.000"/>
  </numFmts>
  <fonts count="4"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4" fontId="1" fillId="0" borderId="6" xfId="0" applyNumberFormat="1" applyFont="1" applyFill="1" applyBorder="1" applyAlignment="1">
      <alignment horizont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164" fontId="1" fillId="0" borderId="4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4" xfId="0" applyFont="1" applyFill="1" applyBorder="1" applyAlignment="1">
      <alignment horizontal="justify" wrapText="1"/>
    </xf>
    <xf numFmtId="0" fontId="1" fillId="0" borderId="5" xfId="0" applyFont="1" applyFill="1" applyBorder="1" applyAlignment="1">
      <alignment horizontal="justify" wrapText="1"/>
    </xf>
    <xf numFmtId="0" fontId="1" fillId="0" borderId="6" xfId="0" applyFont="1" applyFill="1" applyBorder="1" applyAlignment="1">
      <alignment horizontal="justify" wrapText="1"/>
    </xf>
    <xf numFmtId="164" fontId="1" fillId="0" borderId="7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27"/>
  <sheetViews>
    <sheetView tabSelected="1" view="pageBreakPreview" topLeftCell="A110" zoomScaleNormal="100" workbookViewId="0">
      <selection activeCell="AW117" sqref="AW117:BV117"/>
    </sheetView>
  </sheetViews>
  <sheetFormatPr defaultColWidth="0.85546875" defaultRowHeight="15.75"/>
  <cols>
    <col min="1" max="4" width="0.85546875" style="1"/>
    <col min="5" max="5" width="10.85546875" style="1" customWidth="1"/>
    <col min="6" max="9" width="0.85546875" style="1"/>
    <col min="10" max="10" width="6.42578125" style="1" customWidth="1"/>
    <col min="11" max="31" width="0.85546875" style="1"/>
    <col min="32" max="32" width="0.7109375" style="1" customWidth="1"/>
    <col min="33" max="33" width="12.85546875" style="1" customWidth="1"/>
    <col min="34" max="35" width="0.85546875" style="1"/>
    <col min="36" max="36" width="6.85546875" style="1" customWidth="1"/>
    <col min="37" max="40" width="0.85546875" style="1"/>
    <col min="41" max="41" width="6.140625" style="1" customWidth="1"/>
    <col min="42" max="43" width="0.85546875" style="1"/>
    <col min="44" max="74" width="0.85546875" style="7"/>
    <col min="75" max="16384" width="0.85546875" style="1"/>
  </cols>
  <sheetData>
    <row r="1" spans="1:97" s="4" customFormat="1" ht="16.5">
      <c r="B1" s="51" t="s">
        <v>28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3"/>
    </row>
    <row r="2" spans="1:97" s="4" customFormat="1" ht="16.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3"/>
    </row>
    <row r="3" spans="1:9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</row>
    <row r="4" spans="1:97" ht="60.75" customHeight="1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4"/>
      <c r="BF4" s="16" t="s">
        <v>30</v>
      </c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</row>
    <row r="5" spans="1:97" ht="15.75" customHeight="1">
      <c r="A5" s="52" t="s">
        <v>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4"/>
      <c r="BF5" s="13" t="s">
        <v>95</v>
      </c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5"/>
    </row>
    <row r="6" spans="1:97" ht="33.75" customHeight="1">
      <c r="A6" s="52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4"/>
      <c r="BF6" s="16" t="s">
        <v>31</v>
      </c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</row>
    <row r="7" spans="1:97" ht="47.25" customHeight="1">
      <c r="A7" s="52" t="s">
        <v>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16" t="s">
        <v>32</v>
      </c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</row>
    <row r="8" spans="1:97" ht="31.5" customHeight="1">
      <c r="A8" s="52" t="s">
        <v>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4"/>
      <c r="BF8" s="16" t="s">
        <v>32</v>
      </c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</row>
    <row r="9" spans="1:97" ht="31.5" customHeight="1">
      <c r="A9" s="52" t="s">
        <v>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4"/>
      <c r="BF9" s="37" t="s">
        <v>33</v>
      </c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9"/>
    </row>
    <row r="10" spans="1:9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</row>
    <row r="11" spans="1:97" s="4" customFormat="1" ht="16.5">
      <c r="A11" s="40" t="s">
        <v>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</row>
    <row r="12" spans="1:97" s="4" customFormat="1" ht="16.5">
      <c r="A12" s="40" t="s">
        <v>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</row>
    <row r="13" spans="1:97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</row>
    <row r="14" spans="1:97" ht="31.5" customHeight="1">
      <c r="A14" s="58" t="s">
        <v>12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60"/>
      <c r="AR14" s="67" t="s">
        <v>10</v>
      </c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9"/>
      <c r="BV14" s="70" t="s">
        <v>13</v>
      </c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2"/>
    </row>
    <row r="15" spans="1:97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3"/>
      <c r="AR15" s="10"/>
      <c r="AS15" s="8"/>
      <c r="AT15" s="8"/>
      <c r="AU15" s="8"/>
      <c r="AV15" s="8"/>
      <c r="AW15" s="8"/>
      <c r="AX15" s="8"/>
      <c r="AY15" s="11" t="s">
        <v>29</v>
      </c>
      <c r="AZ15" s="56" t="s">
        <v>34</v>
      </c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8" t="s">
        <v>9</v>
      </c>
      <c r="BM15" s="8"/>
      <c r="BN15" s="8"/>
      <c r="BO15" s="8"/>
      <c r="BP15" s="8"/>
      <c r="BQ15" s="8"/>
      <c r="BR15" s="8"/>
      <c r="BS15" s="8"/>
      <c r="BT15" s="8"/>
      <c r="BU15" s="12"/>
      <c r="BV15" s="73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5"/>
    </row>
    <row r="16" spans="1:97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6"/>
      <c r="AR16" s="55" t="s">
        <v>11</v>
      </c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7"/>
      <c r="BV16" s="76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8"/>
    </row>
    <row r="17" spans="1:97" ht="39.75" customHeight="1">
      <c r="A17" s="31" t="s">
        <v>35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3"/>
      <c r="AR17" s="79">
        <v>24490.720000000001</v>
      </c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1"/>
      <c r="BV17" s="13" t="s">
        <v>96</v>
      </c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</row>
    <row r="18" spans="1:97" ht="33" customHeight="1">
      <c r="A18" s="31" t="s">
        <v>36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3"/>
      <c r="AR18" s="79">
        <v>86622.895999999993</v>
      </c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1"/>
      <c r="BV18" s="13" t="s">
        <v>96</v>
      </c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</row>
    <row r="19" spans="1:97" ht="33" customHeight="1">
      <c r="A19" s="31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3"/>
      <c r="AR19" s="79">
        <v>12393.124</v>
      </c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1"/>
      <c r="BV19" s="13" t="s">
        <v>96</v>
      </c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</row>
    <row r="20" spans="1:97">
      <c r="A20" s="31" t="s">
        <v>38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3"/>
      <c r="AR20" s="79">
        <v>19787.316999999999</v>
      </c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1"/>
      <c r="BV20" s="13" t="s">
        <v>96</v>
      </c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</row>
    <row r="21" spans="1:97" ht="46.5" customHeight="1">
      <c r="A21" s="31" t="s">
        <v>39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3"/>
      <c r="AR21" s="79">
        <v>4277.9650000000001</v>
      </c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1"/>
      <c r="BV21" s="13" t="s">
        <v>96</v>
      </c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</row>
    <row r="22" spans="1:97">
      <c r="A22" s="31" t="s">
        <v>40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3"/>
      <c r="AR22" s="79">
        <v>21661.56</v>
      </c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1"/>
      <c r="BV22" s="13" t="s">
        <v>96</v>
      </c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</row>
    <row r="23" spans="1:97" ht="45.75" customHeight="1">
      <c r="A23" s="31" t="s">
        <v>41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3"/>
      <c r="AR23" s="79">
        <v>7859.0190000000002</v>
      </c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1"/>
      <c r="BV23" s="13" t="s">
        <v>96</v>
      </c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</row>
    <row r="24" spans="1:97" ht="30" customHeight="1">
      <c r="A24" s="31" t="s">
        <v>42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3"/>
      <c r="AR24" s="79">
        <v>13045.394</v>
      </c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1"/>
      <c r="BV24" s="13" t="s">
        <v>96</v>
      </c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</row>
    <row r="25" spans="1:97" ht="30" customHeight="1">
      <c r="A25" s="31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3"/>
      <c r="AR25" s="79">
        <v>11597.849</v>
      </c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1"/>
      <c r="BV25" s="13" t="s">
        <v>96</v>
      </c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</row>
    <row r="26" spans="1:97" ht="30" customHeight="1">
      <c r="A26" s="31" t="s">
        <v>44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3"/>
      <c r="AR26" s="79">
        <v>11407.906999999999</v>
      </c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1"/>
      <c r="BV26" s="13" t="s">
        <v>96</v>
      </c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</row>
    <row r="27" spans="1:97" ht="33" customHeight="1">
      <c r="A27" s="31" t="s">
        <v>45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3"/>
      <c r="AR27" s="79">
        <v>14259.884</v>
      </c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1"/>
      <c r="BV27" s="13" t="s">
        <v>96</v>
      </c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</row>
    <row r="28" spans="1:97" ht="30" customHeight="1">
      <c r="A28" s="31" t="s">
        <v>46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  <c r="AR28" s="79">
        <v>21389.826000000001</v>
      </c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1"/>
      <c r="BV28" s="13" t="s">
        <v>96</v>
      </c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</row>
    <row r="29" spans="1:97" ht="30" customHeight="1">
      <c r="A29" s="31" t="s">
        <v>47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3"/>
      <c r="AR29" s="79">
        <v>1855.6559999999999</v>
      </c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1"/>
      <c r="BV29" s="13" t="s">
        <v>96</v>
      </c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</row>
    <row r="30" spans="1:97" ht="30" customHeight="1">
      <c r="A30" s="31" t="s">
        <v>48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  <c r="AR30" s="79">
        <v>35649.709000000003</v>
      </c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1"/>
      <c r="BV30" s="13" t="s">
        <v>96</v>
      </c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</row>
    <row r="31" spans="1:97" ht="30" customHeight="1">
      <c r="A31" s="31" t="s">
        <v>49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3"/>
      <c r="AR31" s="79">
        <v>24954.795999999998</v>
      </c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1"/>
      <c r="BV31" s="13" t="s">
        <v>96</v>
      </c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</row>
    <row r="32" spans="1:97" ht="30" customHeight="1">
      <c r="A32" s="31" t="s">
        <v>50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3"/>
      <c r="AR32" s="79">
        <v>15263.066000000001</v>
      </c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1"/>
      <c r="BV32" s="13" t="s">
        <v>96</v>
      </c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5"/>
    </row>
    <row r="33" spans="1:97" ht="30" customHeight="1">
      <c r="A33" s="31" t="s">
        <v>51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3"/>
      <c r="AR33" s="79">
        <v>24490.720000000001</v>
      </c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1"/>
      <c r="BV33" s="13" t="s">
        <v>96</v>
      </c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5"/>
    </row>
    <row r="34" spans="1:97" ht="30" customHeight="1">
      <c r="A34" s="31" t="s">
        <v>52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3"/>
      <c r="AR34" s="79">
        <v>6508.299</v>
      </c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1"/>
      <c r="BV34" s="13" t="s">
        <v>96</v>
      </c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5"/>
    </row>
    <row r="35" spans="1:97" ht="30" customHeight="1">
      <c r="A35" s="31" t="s">
        <v>53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3"/>
      <c r="AR35" s="79">
        <v>3778.8690000000001</v>
      </c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1"/>
      <c r="BV35" s="13" t="s">
        <v>96</v>
      </c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5"/>
    </row>
    <row r="36" spans="1:97" ht="30" customHeight="1">
      <c r="A36" s="31" t="s">
        <v>54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  <c r="AR36" s="79">
        <v>10169.217000000001</v>
      </c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1"/>
      <c r="BV36" s="13" t="s">
        <v>96</v>
      </c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5"/>
    </row>
    <row r="37" spans="1:97" ht="30" customHeight="1">
      <c r="A37" s="31" t="s">
        <v>55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3"/>
      <c r="AR37" s="79">
        <v>16270.746999999999</v>
      </c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1"/>
      <c r="BV37" s="13" t="s">
        <v>96</v>
      </c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5"/>
    </row>
    <row r="38" spans="1:97" ht="30" customHeight="1">
      <c r="A38" s="31" t="s">
        <v>56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  <c r="AR38" s="79">
        <v>4990.9589999999998</v>
      </c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1"/>
      <c r="BV38" s="13" t="s">
        <v>96</v>
      </c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5"/>
    </row>
    <row r="39" spans="1:97" ht="30" customHeight="1">
      <c r="A39" s="31" t="s">
        <v>57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3"/>
      <c r="AR39" s="79">
        <v>2609.0790000000002</v>
      </c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1"/>
      <c r="BV39" s="13" t="s">
        <v>96</v>
      </c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5"/>
    </row>
    <row r="40" spans="1:97" ht="30" customHeight="1">
      <c r="A40" s="31" t="s">
        <v>58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3"/>
      <c r="AR40" s="79">
        <v>12245.36</v>
      </c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1"/>
      <c r="BV40" s="13" t="s">
        <v>96</v>
      </c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5"/>
    </row>
    <row r="41" spans="1:97" ht="30" customHeight="1">
      <c r="A41" s="31" t="s">
        <v>59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3"/>
      <c r="AR41" s="79">
        <v>23195.698</v>
      </c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1"/>
      <c r="BV41" s="13" t="s">
        <v>96</v>
      </c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5"/>
    </row>
    <row r="42" spans="1:97" ht="30" customHeight="1">
      <c r="A42" s="31" t="s">
        <v>60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3"/>
      <c r="AR42" s="79">
        <v>28267.596000000001</v>
      </c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1"/>
      <c r="BV42" s="13" t="s">
        <v>96</v>
      </c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5"/>
    </row>
    <row r="43" spans="1:97" ht="30" customHeight="1">
      <c r="A43" s="31" t="s">
        <v>61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3"/>
      <c r="AR43" s="79">
        <v>36736.080000000002</v>
      </c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1"/>
      <c r="BV43" s="13" t="s">
        <v>96</v>
      </c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5"/>
    </row>
    <row r="44" spans="1:97" ht="30" customHeight="1">
      <c r="A44" s="31" t="s">
        <v>62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3"/>
      <c r="AR44" s="79">
        <v>47536.508999999998</v>
      </c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1"/>
      <c r="BV44" s="13" t="s">
        <v>96</v>
      </c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5"/>
    </row>
    <row r="45" spans="1:97" ht="30" customHeight="1">
      <c r="A45" s="31" t="s">
        <v>63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3"/>
      <c r="AR45" s="79">
        <v>67349.479000000007</v>
      </c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1"/>
      <c r="BV45" s="13" t="s">
        <v>96</v>
      </c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5"/>
    </row>
    <row r="46" spans="1:97" ht="30" customHeight="1">
      <c r="A46" s="31" t="s">
        <v>64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3"/>
      <c r="AR46" s="79">
        <v>35649.709000000003</v>
      </c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1"/>
      <c r="BV46" s="13" t="s">
        <v>96</v>
      </c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5"/>
    </row>
    <row r="47" spans="1:97" ht="30" customHeight="1">
      <c r="A47" s="31" t="s">
        <v>65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3"/>
      <c r="AR47" s="79">
        <v>8479.5059999999994</v>
      </c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1"/>
      <c r="BV47" s="13" t="s">
        <v>96</v>
      </c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5"/>
    </row>
    <row r="48" spans="1:97" ht="30" customHeight="1">
      <c r="A48" s="31" t="s">
        <v>66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3"/>
      <c r="AR48" s="79">
        <v>14259.884</v>
      </c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1"/>
      <c r="BV48" s="13" t="s">
        <v>96</v>
      </c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5"/>
    </row>
    <row r="49" spans="1:97" ht="30" customHeight="1">
      <c r="A49" s="31" t="s">
        <v>67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3"/>
      <c r="AR49" s="79">
        <v>12120.901</v>
      </c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1"/>
      <c r="BV49" s="13" t="s">
        <v>96</v>
      </c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5"/>
    </row>
    <row r="50" spans="1:97" ht="30" customHeight="1">
      <c r="A50" s="31" t="s">
        <v>97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3"/>
      <c r="AR50" s="79">
        <v>1400</v>
      </c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1"/>
      <c r="BV50" s="13" t="s">
        <v>98</v>
      </c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5"/>
    </row>
    <row r="51" spans="1:97" ht="30" customHeight="1">
      <c r="A51" s="31" t="s">
        <v>99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3"/>
      <c r="AR51" s="79">
        <v>10700</v>
      </c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1"/>
      <c r="BV51" s="13" t="s">
        <v>98</v>
      </c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5"/>
    </row>
    <row r="52" spans="1:97" ht="30" customHeight="1">
      <c r="A52" s="31" t="s">
        <v>100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3"/>
      <c r="AR52" s="79">
        <v>2300</v>
      </c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1"/>
      <c r="BV52" s="13" t="s">
        <v>98</v>
      </c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5"/>
    </row>
    <row r="53" spans="1:97" ht="30" customHeight="1">
      <c r="A53" s="31" t="s">
        <v>101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3"/>
      <c r="AR53" s="79">
        <v>1450</v>
      </c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1"/>
      <c r="BV53" s="13" t="s">
        <v>98</v>
      </c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5"/>
    </row>
    <row r="54" spans="1:97" ht="30" customHeight="1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3"/>
      <c r="AR54" s="79">
        <v>5300</v>
      </c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1"/>
      <c r="BV54" s="13" t="s">
        <v>98</v>
      </c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5"/>
    </row>
    <row r="55" spans="1:97" ht="30" customHeight="1">
      <c r="A55" s="31" t="s">
        <v>103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3"/>
      <c r="AR55" s="79">
        <v>2650</v>
      </c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1"/>
      <c r="BV55" s="13" t="s">
        <v>98</v>
      </c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5"/>
    </row>
    <row r="57" spans="1:97" s="4" customFormat="1" ht="16.5">
      <c r="A57" s="27" t="s">
        <v>15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</row>
    <row r="58" spans="1:97" s="4" customFormat="1" ht="16.5">
      <c r="A58" s="27" t="s">
        <v>14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</row>
    <row r="60" spans="1:97" ht="80.25" customHeight="1">
      <c r="A60" s="47" t="s">
        <v>16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 t="s">
        <v>17</v>
      </c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8" t="s">
        <v>18</v>
      </c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7" t="s">
        <v>19</v>
      </c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</row>
    <row r="61" spans="1:97" ht="66" customHeight="1">
      <c r="A61" s="16" t="s">
        <v>104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7">
        <v>9.3000000000000007</v>
      </c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>
        <f>BW62/BW63*100</f>
        <v>18.678965049534451</v>
      </c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</row>
    <row r="62" spans="1:97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 t="s">
        <v>105</v>
      </c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7">
        <v>92219</v>
      </c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>
        <f>BW63-536304.5</f>
        <v>123186</v>
      </c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</row>
    <row r="63" spans="1:97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 t="s">
        <v>106</v>
      </c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7">
        <v>987870.8</v>
      </c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>
        <f>656915.9+2574.6</f>
        <v>659490.5</v>
      </c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</row>
    <row r="64" spans="1:97" ht="48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 t="s">
        <v>121</v>
      </c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7">
        <v>0.20899999999999999</v>
      </c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>
        <f>BW66/BW68*1000</f>
        <v>0.37552499065989636</v>
      </c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</row>
    <row r="65" spans="1:97" ht="48.75" customHeight="1">
      <c r="A65" s="16" t="s">
        <v>107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7">
        <v>0.31330000000000002</v>
      </c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>
        <f>BW67/BW74*1000</f>
        <v>0.18591260802772816</v>
      </c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</row>
    <row r="66" spans="1:97" ht="33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 t="s">
        <v>108</v>
      </c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7">
        <v>25.995000000000001</v>
      </c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>
        <v>39.1</v>
      </c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</row>
    <row r="67" spans="1:97" ht="53.2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 t="s">
        <v>109</v>
      </c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7">
        <v>38.981000000000002</v>
      </c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>
        <v>17.100000000000001</v>
      </c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</row>
    <row r="68" spans="1:97" ht="47.2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 t="s">
        <v>110</v>
      </c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21">
        <v>113032.67</v>
      </c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3"/>
      <c r="BW68" s="24">
        <v>104120.9</v>
      </c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</row>
    <row r="69" spans="1:97" ht="34.5" customHeight="1">
      <c r="A69" s="16" t="s">
        <v>111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7">
        <v>1.08</v>
      </c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>
        <f>BW71/BW70</f>
        <v>1.8200483091787441</v>
      </c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</row>
    <row r="70" spans="1:97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 t="s">
        <v>112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7">
        <v>819</v>
      </c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>
        <v>414</v>
      </c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</row>
    <row r="71" spans="1:97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 t="s">
        <v>113</v>
      </c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7">
        <v>760.2</v>
      </c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>
        <v>753.5</v>
      </c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</row>
    <row r="72" spans="1:97">
      <c r="A72" s="16" t="s">
        <v>114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7">
        <v>133</v>
      </c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>
        <f>BW68/BW70</f>
        <v>251.49975845410626</v>
      </c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</row>
    <row r="73" spans="1:97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 t="s">
        <v>112</v>
      </c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7">
        <v>819</v>
      </c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>
        <v>414</v>
      </c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</row>
    <row r="74" spans="1:97" ht="36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 t="s">
        <v>115</v>
      </c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8">
        <v>98732.67</v>
      </c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20"/>
      <c r="BW74" s="17">
        <v>91978.7</v>
      </c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</row>
    <row r="75" spans="1:97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</row>
    <row r="76" spans="1:97" s="4" customFormat="1" ht="16.5">
      <c r="A76" s="40" t="s">
        <v>20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</row>
    <row r="78" spans="1:97" ht="96" customHeight="1">
      <c r="A78" s="49" t="s">
        <v>21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 t="s">
        <v>22</v>
      </c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50" t="s">
        <v>23</v>
      </c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49" t="s">
        <v>24</v>
      </c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</row>
    <row r="79" spans="1:97" ht="15.75" customHeight="1">
      <c r="A79" s="37" t="s">
        <v>68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9"/>
      <c r="W79" s="31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3"/>
      <c r="AW79" s="34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6"/>
      <c r="BW79" s="31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3"/>
    </row>
    <row r="80" spans="1:97" ht="15.75" customHeight="1">
      <c r="A80" s="3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9"/>
      <c r="W80" s="31" t="s">
        <v>116</v>
      </c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3"/>
      <c r="AW80" s="79">
        <f>1557000*0.35/1000</f>
        <v>544.95000000000005</v>
      </c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1"/>
      <c r="BW80" s="13" t="s">
        <v>98</v>
      </c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5"/>
    </row>
    <row r="81" spans="1:97" ht="15.75" customHeight="1">
      <c r="A81" s="3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9"/>
      <c r="W81" s="31" t="s">
        <v>69</v>
      </c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3"/>
      <c r="AW81" s="79">
        <f>AW80</f>
        <v>544.95000000000005</v>
      </c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1"/>
      <c r="BW81" s="13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5"/>
    </row>
    <row r="82" spans="1:97" ht="15.75" customHeight="1">
      <c r="A82" s="37" t="s">
        <v>70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9"/>
      <c r="W82" s="31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3"/>
      <c r="AW82" s="79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1"/>
      <c r="BW82" s="13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5"/>
    </row>
    <row r="83" spans="1:97" s="9" customFormat="1" ht="61.5" customHeight="1">
      <c r="A83" s="4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3"/>
      <c r="W83" s="44" t="s">
        <v>71</v>
      </c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6"/>
      <c r="AW83" s="82">
        <v>88.98</v>
      </c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4"/>
      <c r="BW83" s="13" t="s">
        <v>96</v>
      </c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5"/>
    </row>
    <row r="84" spans="1:97" s="9" customFormat="1" ht="52.5" customHeight="1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3"/>
      <c r="W84" s="44" t="s">
        <v>72</v>
      </c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6"/>
      <c r="AW84" s="82">
        <v>24.5</v>
      </c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4"/>
      <c r="BW84" s="13" t="s">
        <v>96</v>
      </c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5"/>
    </row>
    <row r="85" spans="1:97" s="9" customFormat="1" ht="47.25" customHeight="1">
      <c r="A85" s="4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3"/>
      <c r="W85" s="44" t="s">
        <v>74</v>
      </c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6"/>
      <c r="AW85" s="82">
        <v>192.8</v>
      </c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4"/>
      <c r="BW85" s="13" t="s">
        <v>96</v>
      </c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5"/>
    </row>
    <row r="86" spans="1:97" s="9" customFormat="1" ht="36" customHeight="1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3"/>
      <c r="W86" s="44" t="s">
        <v>116</v>
      </c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6"/>
      <c r="AW86" s="82">
        <f>1985000*0.35/1000</f>
        <v>694.75</v>
      </c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4"/>
      <c r="BW86" s="13" t="s">
        <v>98</v>
      </c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5"/>
    </row>
    <row r="87" spans="1:97" s="9" customFormat="1" ht="33" customHeight="1">
      <c r="A87" s="4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3"/>
      <c r="W87" s="44" t="s">
        <v>75</v>
      </c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6"/>
      <c r="AW87" s="82">
        <v>189.6</v>
      </c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4"/>
      <c r="BW87" s="13" t="s">
        <v>96</v>
      </c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5"/>
    </row>
    <row r="88" spans="1:97" s="9" customFormat="1" ht="15.75" customHeight="1">
      <c r="A88" s="4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3"/>
      <c r="W88" s="44" t="s">
        <v>76</v>
      </c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6"/>
      <c r="AW88" s="82">
        <f>SUM(AW83:BV87)</f>
        <v>1190.6299999999999</v>
      </c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4"/>
      <c r="BW88" s="13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5"/>
    </row>
    <row r="89" spans="1:97" s="9" customFormat="1" ht="15" customHeight="1">
      <c r="A89" s="41" t="s">
        <v>77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3"/>
      <c r="W89" s="44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6"/>
      <c r="AW89" s="82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4"/>
      <c r="BW89" s="13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5"/>
    </row>
    <row r="90" spans="1:97" s="9" customFormat="1" ht="50.25" customHeight="1">
      <c r="A90" s="4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3"/>
      <c r="W90" s="44" t="s">
        <v>78</v>
      </c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6"/>
      <c r="AW90" s="82">
        <v>254.24</v>
      </c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4"/>
      <c r="BW90" s="13" t="s">
        <v>96</v>
      </c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5"/>
    </row>
    <row r="91" spans="1:97" s="9" customFormat="1" ht="33" customHeight="1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3"/>
      <c r="W91" s="44" t="s">
        <v>79</v>
      </c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6"/>
      <c r="AW91" s="82">
        <v>1694.38</v>
      </c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4"/>
      <c r="BW91" s="13" t="s">
        <v>96</v>
      </c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5"/>
    </row>
    <row r="92" spans="1:97" s="9" customFormat="1" ht="48" customHeight="1">
      <c r="A92" s="4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3"/>
      <c r="W92" s="44" t="s">
        <v>44</v>
      </c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6"/>
      <c r="AW92" s="82">
        <v>1016.95</v>
      </c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4"/>
      <c r="BW92" s="13" t="s">
        <v>96</v>
      </c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5"/>
    </row>
    <row r="93" spans="1:97" s="9" customFormat="1" ht="51.75" customHeight="1">
      <c r="A93" s="41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3"/>
      <c r="W93" s="44" t="s">
        <v>72</v>
      </c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6"/>
      <c r="AW93" s="82">
        <v>243.43</v>
      </c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4"/>
      <c r="BW93" s="13" t="s">
        <v>96</v>
      </c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5"/>
    </row>
    <row r="94" spans="1:97" s="9" customFormat="1" ht="51" customHeight="1">
      <c r="A94" s="41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3"/>
      <c r="W94" s="44" t="s">
        <v>73</v>
      </c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6"/>
      <c r="AW94" s="82">
        <v>577.35</v>
      </c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4"/>
      <c r="BW94" s="13" t="s">
        <v>96</v>
      </c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5"/>
    </row>
    <row r="95" spans="1:97" s="9" customFormat="1" ht="50.25" customHeight="1">
      <c r="A95" s="4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3"/>
      <c r="W95" s="44" t="s">
        <v>80</v>
      </c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6"/>
      <c r="AW95" s="82">
        <v>502.93</v>
      </c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4"/>
      <c r="BW95" s="13" t="s">
        <v>96</v>
      </c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5"/>
    </row>
    <row r="96" spans="1:97" s="9" customFormat="1" ht="39" customHeight="1">
      <c r="A96" s="41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3"/>
      <c r="W96" s="44" t="s">
        <v>81</v>
      </c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6"/>
      <c r="AW96" s="82">
        <v>2469.7800000000002</v>
      </c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4"/>
      <c r="BW96" s="13" t="s">
        <v>96</v>
      </c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5"/>
    </row>
    <row r="97" spans="1:97" s="9" customFormat="1" ht="37.5" customHeight="1">
      <c r="A97" s="41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3"/>
      <c r="W97" s="44" t="s">
        <v>52</v>
      </c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6"/>
      <c r="AW97" s="82">
        <v>838.98</v>
      </c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4"/>
      <c r="BW97" s="13" t="s">
        <v>96</v>
      </c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5"/>
    </row>
    <row r="98" spans="1:97" s="9" customFormat="1" ht="37.5" customHeight="1">
      <c r="A98" s="4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3"/>
      <c r="W98" s="44" t="s">
        <v>82</v>
      </c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6"/>
      <c r="AW98" s="82">
        <v>466.1</v>
      </c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4"/>
      <c r="BW98" s="13" t="s">
        <v>96</v>
      </c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5"/>
    </row>
    <row r="99" spans="1:97" s="9" customFormat="1" ht="34.5" customHeight="1">
      <c r="A99" s="4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3"/>
      <c r="W99" s="44" t="s">
        <v>75</v>
      </c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6"/>
      <c r="AW99" s="82">
        <v>5346.57</v>
      </c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4"/>
      <c r="BW99" s="13" t="s">
        <v>96</v>
      </c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5"/>
    </row>
    <row r="100" spans="1:97" s="9" customFormat="1" ht="30" customHeight="1">
      <c r="A100" s="4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3"/>
      <c r="W100" s="44" t="s">
        <v>116</v>
      </c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6"/>
      <c r="AW100" s="82">
        <f>1895000*0.35/1000</f>
        <v>663.25</v>
      </c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4"/>
      <c r="BW100" s="13" t="s">
        <v>98</v>
      </c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5"/>
    </row>
    <row r="101" spans="1:97" s="9" customFormat="1" ht="34.5" customHeight="1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3"/>
      <c r="W101" s="44" t="s">
        <v>83</v>
      </c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6"/>
      <c r="AW101" s="82">
        <v>187.25</v>
      </c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4"/>
      <c r="BW101" s="13" t="s">
        <v>96</v>
      </c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5"/>
    </row>
    <row r="102" spans="1:97" s="9" customFormat="1" ht="18" customHeight="1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3"/>
      <c r="W102" s="44" t="s">
        <v>84</v>
      </c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6"/>
      <c r="AW102" s="82">
        <f>SUM(AW90:BV101)</f>
        <v>14261.21</v>
      </c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4"/>
      <c r="BW102" s="13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5"/>
    </row>
    <row r="103" spans="1:97" s="9" customFormat="1" ht="15" customHeight="1">
      <c r="A103" s="41" t="s">
        <v>85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3"/>
      <c r="W103" s="44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6"/>
      <c r="AW103" s="82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4"/>
      <c r="BW103" s="13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5"/>
    </row>
    <row r="104" spans="1:97" s="9" customFormat="1" ht="32.25" customHeight="1">
      <c r="A104" s="4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3"/>
      <c r="W104" s="44" t="s">
        <v>86</v>
      </c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6"/>
      <c r="AW104" s="82">
        <v>8210.9699999999993</v>
      </c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4"/>
      <c r="BW104" s="13" t="s">
        <v>96</v>
      </c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5"/>
    </row>
    <row r="105" spans="1:97" s="9" customFormat="1" ht="33" customHeight="1">
      <c r="A105" s="41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3"/>
      <c r="W105" s="44" t="s">
        <v>81</v>
      </c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6"/>
      <c r="AW105" s="82">
        <v>36342.43</v>
      </c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4"/>
      <c r="BW105" s="13" t="s">
        <v>96</v>
      </c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5"/>
    </row>
    <row r="106" spans="1:97" s="9" customFormat="1" ht="48.75" customHeight="1">
      <c r="A106" s="41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3"/>
      <c r="W106" s="44" t="s">
        <v>72</v>
      </c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6"/>
      <c r="AW106" s="82">
        <v>1652.24</v>
      </c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4"/>
      <c r="BW106" s="13" t="s">
        <v>96</v>
      </c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5"/>
    </row>
    <row r="107" spans="1:97" s="9" customFormat="1" ht="51.75" customHeight="1">
      <c r="A107" s="4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3"/>
      <c r="W107" s="44" t="s">
        <v>73</v>
      </c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6"/>
      <c r="AW107" s="82">
        <v>531.29999999999995</v>
      </c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4"/>
      <c r="BW107" s="13" t="s">
        <v>96</v>
      </c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5"/>
    </row>
    <row r="108" spans="1:97" s="9" customFormat="1" ht="61.5" customHeight="1">
      <c r="A108" s="41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3"/>
      <c r="W108" s="44" t="s">
        <v>71</v>
      </c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6"/>
      <c r="AW108" s="82">
        <v>782.47</v>
      </c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4"/>
      <c r="BW108" s="13" t="s">
        <v>96</v>
      </c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5"/>
    </row>
    <row r="109" spans="1:97" s="9" customFormat="1" ht="42" customHeight="1">
      <c r="A109" s="41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3"/>
      <c r="W109" s="44" t="s">
        <v>75</v>
      </c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6"/>
      <c r="AW109" s="82">
        <v>130.97</v>
      </c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4"/>
      <c r="BW109" s="13" t="s">
        <v>96</v>
      </c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5"/>
    </row>
    <row r="110" spans="1:97" s="9" customFormat="1" ht="35.25" customHeight="1">
      <c r="A110" s="4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3"/>
      <c r="W110" s="44" t="s">
        <v>87</v>
      </c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6"/>
      <c r="AW110" s="82">
        <v>5440.74</v>
      </c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4"/>
      <c r="BW110" s="13" t="s">
        <v>96</v>
      </c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5"/>
    </row>
    <row r="111" spans="1:97" s="9" customFormat="1" ht="50.25" customHeight="1">
      <c r="A111" s="4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3"/>
      <c r="W111" s="44" t="s">
        <v>88</v>
      </c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6"/>
      <c r="AW111" s="82">
        <v>456.63</v>
      </c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4"/>
      <c r="BW111" s="13" t="s">
        <v>96</v>
      </c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5"/>
    </row>
    <row r="112" spans="1:97" s="9" customFormat="1" ht="42" customHeight="1">
      <c r="A112" s="4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3"/>
      <c r="W112" s="44" t="s">
        <v>89</v>
      </c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6"/>
      <c r="AW112" s="82">
        <v>3330.51</v>
      </c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4"/>
      <c r="BW112" s="13" t="s">
        <v>96</v>
      </c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5"/>
    </row>
    <row r="113" spans="1:97" s="9" customFormat="1" ht="61.5" customHeight="1">
      <c r="A113" s="41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3"/>
      <c r="W113" s="44" t="s">
        <v>90</v>
      </c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6"/>
      <c r="AW113" s="82">
        <v>197.91</v>
      </c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4"/>
      <c r="BW113" s="13" t="s">
        <v>96</v>
      </c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5"/>
    </row>
    <row r="114" spans="1:97" s="9" customFormat="1" ht="61.5" customHeight="1">
      <c r="A114" s="41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3"/>
      <c r="W114" s="44" t="s">
        <v>91</v>
      </c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6"/>
      <c r="AW114" s="82">
        <v>91.04</v>
      </c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4"/>
      <c r="BW114" s="13" t="s">
        <v>96</v>
      </c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5"/>
    </row>
    <row r="115" spans="1:97" s="9" customFormat="1" ht="33.75" customHeight="1">
      <c r="A115" s="4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3"/>
      <c r="W115" s="44" t="s">
        <v>92</v>
      </c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6"/>
      <c r="AW115" s="82">
        <v>146.47</v>
      </c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4"/>
      <c r="BW115" s="13" t="s">
        <v>96</v>
      </c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5"/>
    </row>
    <row r="116" spans="1:97" s="9" customFormat="1" ht="23.25" customHeight="1">
      <c r="A116" s="4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3"/>
      <c r="W116" s="44" t="s">
        <v>116</v>
      </c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6"/>
      <c r="AW116" s="82">
        <f>949000*0.35/1000</f>
        <v>332.15</v>
      </c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4"/>
      <c r="BW116" s="13" t="s">
        <v>98</v>
      </c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5"/>
    </row>
    <row r="117" spans="1:97" s="9" customFormat="1" ht="48.75" customHeight="1">
      <c r="A117" s="41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3"/>
      <c r="W117" s="44" t="s">
        <v>93</v>
      </c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6"/>
      <c r="AW117" s="82">
        <v>96.48</v>
      </c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4"/>
      <c r="BW117" s="13" t="s">
        <v>96</v>
      </c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5"/>
    </row>
    <row r="118" spans="1:97" s="9" customFormat="1" ht="18" customHeight="1">
      <c r="A118" s="41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3"/>
      <c r="W118" s="44" t="s">
        <v>117</v>
      </c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6"/>
      <c r="AW118" s="82">
        <f>624750/1000</f>
        <v>624.75</v>
      </c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4"/>
      <c r="BW118" s="13" t="s">
        <v>98</v>
      </c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5"/>
    </row>
    <row r="119" spans="1:97" s="9" customFormat="1" ht="30" customHeight="1">
      <c r="A119" s="4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3"/>
      <c r="W119" s="44" t="s">
        <v>118</v>
      </c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6"/>
      <c r="AW119" s="82">
        <f>1745322.03/1000</f>
        <v>1745.32203</v>
      </c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4"/>
      <c r="BW119" s="13" t="s">
        <v>98</v>
      </c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5"/>
    </row>
    <row r="120" spans="1:97" s="9" customFormat="1" ht="36.75" customHeight="1">
      <c r="A120" s="41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3"/>
      <c r="W120" s="44" t="s">
        <v>119</v>
      </c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6"/>
      <c r="AW120" s="82">
        <f>(1330719.83*2+1330719.83*5*0.35+1330719.83*2*0.35)/1000</f>
        <v>5921.703243500001</v>
      </c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4"/>
      <c r="BW120" s="13" t="s">
        <v>98</v>
      </c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5"/>
    </row>
    <row r="121" spans="1:97" s="9" customFormat="1" ht="36.75" customHeight="1">
      <c r="A121" s="41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3"/>
      <c r="W121" s="44" t="s">
        <v>120</v>
      </c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6"/>
      <c r="AW121" s="82">
        <f>531187.91/2/1000</f>
        <v>265.59395499999999</v>
      </c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4"/>
      <c r="BW121" s="13" t="s">
        <v>98</v>
      </c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5"/>
    </row>
    <row r="122" spans="1:97" s="9" customFormat="1" ht="18" customHeight="1">
      <c r="A122" s="4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3"/>
      <c r="W122" s="44" t="s">
        <v>94</v>
      </c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6"/>
      <c r="AW122" s="82">
        <f>SUM(AW104:BV121)</f>
        <v>66299.679228500027</v>
      </c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4"/>
      <c r="BW122" s="13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5"/>
    </row>
    <row r="124" spans="1:97" s="4" customFormat="1" ht="16.5">
      <c r="A124" s="27" t="s">
        <v>25</v>
      </c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</row>
    <row r="126" spans="1:97">
      <c r="A126" s="25" t="s">
        <v>26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8" t="s">
        <v>27</v>
      </c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30"/>
    </row>
    <row r="127" spans="1:97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31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3"/>
    </row>
  </sheetData>
  <mergeCells count="386">
    <mergeCell ref="A119:V119"/>
    <mergeCell ref="W119:AV119"/>
    <mergeCell ref="AW119:BV119"/>
    <mergeCell ref="BW119:CS119"/>
    <mergeCell ref="A120:V120"/>
    <mergeCell ref="W120:AV120"/>
    <mergeCell ref="AW120:BV120"/>
    <mergeCell ref="BW120:CS120"/>
    <mergeCell ref="A118:V118"/>
    <mergeCell ref="W118:AV118"/>
    <mergeCell ref="AW118:BV118"/>
    <mergeCell ref="BW118:CS118"/>
    <mergeCell ref="A121:V121"/>
    <mergeCell ref="W121:AV121"/>
    <mergeCell ref="AW121:BV121"/>
    <mergeCell ref="BW121:CS121"/>
    <mergeCell ref="A115:V115"/>
    <mergeCell ref="W115:AV115"/>
    <mergeCell ref="AW115:BV115"/>
    <mergeCell ref="BW115:CS115"/>
    <mergeCell ref="A112:V112"/>
    <mergeCell ref="W112:AV112"/>
    <mergeCell ref="AW112:BV112"/>
    <mergeCell ref="BW112:CS112"/>
    <mergeCell ref="A113:V113"/>
    <mergeCell ref="W113:AV113"/>
    <mergeCell ref="AW113:BV113"/>
    <mergeCell ref="BW113:CS113"/>
    <mergeCell ref="A114:V114"/>
    <mergeCell ref="W114:AV114"/>
    <mergeCell ref="AW114:BV114"/>
    <mergeCell ref="BW114:CS114"/>
    <mergeCell ref="AW117:BV117"/>
    <mergeCell ref="BW117:CS117"/>
    <mergeCell ref="A116:V116"/>
    <mergeCell ref="W116:AV116"/>
    <mergeCell ref="A110:V110"/>
    <mergeCell ref="W110:AV110"/>
    <mergeCell ref="AW110:BV110"/>
    <mergeCell ref="BW110:CS110"/>
    <mergeCell ref="A111:V111"/>
    <mergeCell ref="W111:AV111"/>
    <mergeCell ref="AW111:BV111"/>
    <mergeCell ref="BW111:CS111"/>
    <mergeCell ref="A108:V108"/>
    <mergeCell ref="W108:AV108"/>
    <mergeCell ref="AW108:BV108"/>
    <mergeCell ref="BW108:CS108"/>
    <mergeCell ref="A109:V109"/>
    <mergeCell ref="W109:AV109"/>
    <mergeCell ref="AW109:BV109"/>
    <mergeCell ref="BW109:CS109"/>
    <mergeCell ref="A106:V106"/>
    <mergeCell ref="W106:AV106"/>
    <mergeCell ref="AW106:BV106"/>
    <mergeCell ref="BW106:CS106"/>
    <mergeCell ref="A107:V107"/>
    <mergeCell ref="W107:AV107"/>
    <mergeCell ref="AW107:BV107"/>
    <mergeCell ref="BW107:CS107"/>
    <mergeCell ref="A104:V104"/>
    <mergeCell ref="W104:AV104"/>
    <mergeCell ref="AW104:BV104"/>
    <mergeCell ref="BW104:CS104"/>
    <mergeCell ref="A105:V105"/>
    <mergeCell ref="W105:AV105"/>
    <mergeCell ref="AW105:BV105"/>
    <mergeCell ref="BW105:CS105"/>
    <mergeCell ref="A102:V102"/>
    <mergeCell ref="W102:AV102"/>
    <mergeCell ref="AW102:BV102"/>
    <mergeCell ref="BW102:CS102"/>
    <mergeCell ref="A103:V103"/>
    <mergeCell ref="W103:AV103"/>
    <mergeCell ref="AW103:BV103"/>
    <mergeCell ref="BW103:CS103"/>
    <mergeCell ref="A99:V99"/>
    <mergeCell ref="W99:AV99"/>
    <mergeCell ref="AW99:BV99"/>
    <mergeCell ref="BW99:CS99"/>
    <mergeCell ref="A101:V101"/>
    <mergeCell ref="W101:AV101"/>
    <mergeCell ref="AW101:BV101"/>
    <mergeCell ref="BW101:CS101"/>
    <mergeCell ref="A97:V97"/>
    <mergeCell ref="W97:AV97"/>
    <mergeCell ref="AW97:BV97"/>
    <mergeCell ref="BW97:CS97"/>
    <mergeCell ref="A98:V98"/>
    <mergeCell ref="W98:AV98"/>
    <mergeCell ref="AW98:BV98"/>
    <mergeCell ref="BW98:CS98"/>
    <mergeCell ref="A95:V95"/>
    <mergeCell ref="W95:AV95"/>
    <mergeCell ref="AW95:BV95"/>
    <mergeCell ref="BW95:CS95"/>
    <mergeCell ref="A96:V96"/>
    <mergeCell ref="W96:AV96"/>
    <mergeCell ref="AW96:BV96"/>
    <mergeCell ref="BW96:CS96"/>
    <mergeCell ref="A93:V93"/>
    <mergeCell ref="W93:AV93"/>
    <mergeCell ref="AW93:BV93"/>
    <mergeCell ref="BW93:CS93"/>
    <mergeCell ref="A94:V94"/>
    <mergeCell ref="W94:AV94"/>
    <mergeCell ref="AW94:BV94"/>
    <mergeCell ref="BW94:CS94"/>
    <mergeCell ref="A91:V91"/>
    <mergeCell ref="W91:AV91"/>
    <mergeCell ref="AW91:BV91"/>
    <mergeCell ref="BW91:CS91"/>
    <mergeCell ref="A92:V92"/>
    <mergeCell ref="W92:AV92"/>
    <mergeCell ref="AW92:BV92"/>
    <mergeCell ref="BW92:CS92"/>
    <mergeCell ref="A89:V89"/>
    <mergeCell ref="W89:AV89"/>
    <mergeCell ref="AW89:BV89"/>
    <mergeCell ref="BW89:CS89"/>
    <mergeCell ref="A90:V90"/>
    <mergeCell ref="W90:AV90"/>
    <mergeCell ref="AW90:BV90"/>
    <mergeCell ref="BW90:CS90"/>
    <mergeCell ref="A87:V87"/>
    <mergeCell ref="W87:AV87"/>
    <mergeCell ref="AW87:BV87"/>
    <mergeCell ref="BW87:CS87"/>
    <mergeCell ref="A88:V88"/>
    <mergeCell ref="W88:AV88"/>
    <mergeCell ref="AW88:BV88"/>
    <mergeCell ref="BW88:CS88"/>
    <mergeCell ref="W85:AV85"/>
    <mergeCell ref="AW85:BV85"/>
    <mergeCell ref="BW85:CS85"/>
    <mergeCell ref="AW82:BV82"/>
    <mergeCell ref="BW82:CS82"/>
    <mergeCell ref="A83:V83"/>
    <mergeCell ref="W83:AV83"/>
    <mergeCell ref="AW83:BV83"/>
    <mergeCell ref="BW83:CS83"/>
    <mergeCell ref="A45:AQ45"/>
    <mergeCell ref="AR45:BU45"/>
    <mergeCell ref="BV45:CS45"/>
    <mergeCell ref="A46:AQ46"/>
    <mergeCell ref="AR46:BU46"/>
    <mergeCell ref="BV46:CS46"/>
    <mergeCell ref="A43:AQ43"/>
    <mergeCell ref="AR43:BU43"/>
    <mergeCell ref="BV43:CS43"/>
    <mergeCell ref="A44:AQ44"/>
    <mergeCell ref="AR44:BU44"/>
    <mergeCell ref="BV44:CS44"/>
    <mergeCell ref="A41:AQ41"/>
    <mergeCell ref="AR41:BU41"/>
    <mergeCell ref="BV41:CS41"/>
    <mergeCell ref="A42:AQ42"/>
    <mergeCell ref="AR42:BU42"/>
    <mergeCell ref="BV42:CS42"/>
    <mergeCell ref="A39:AQ39"/>
    <mergeCell ref="AR39:BU39"/>
    <mergeCell ref="BV39:CS39"/>
    <mergeCell ref="A40:AQ40"/>
    <mergeCell ref="AR40:BU40"/>
    <mergeCell ref="BV40:CS40"/>
    <mergeCell ref="A37:AQ37"/>
    <mergeCell ref="AR37:BU37"/>
    <mergeCell ref="BV37:CS37"/>
    <mergeCell ref="A38:AQ38"/>
    <mergeCell ref="AR38:BU38"/>
    <mergeCell ref="BV38:CS38"/>
    <mergeCell ref="A35:AQ35"/>
    <mergeCell ref="AR35:BU35"/>
    <mergeCell ref="BV35:CS35"/>
    <mergeCell ref="A36:AQ36"/>
    <mergeCell ref="AR36:BU36"/>
    <mergeCell ref="BV36:CS36"/>
    <mergeCell ref="A33:AQ33"/>
    <mergeCell ref="AR33:BU33"/>
    <mergeCell ref="BV33:CS33"/>
    <mergeCell ref="A34:AQ34"/>
    <mergeCell ref="AR34:BU34"/>
    <mergeCell ref="BV34:CS34"/>
    <mergeCell ref="A31:AQ31"/>
    <mergeCell ref="AR31:BU31"/>
    <mergeCell ref="BV31:CS31"/>
    <mergeCell ref="A32:AQ32"/>
    <mergeCell ref="AR32:BU32"/>
    <mergeCell ref="BV32:CS32"/>
    <mergeCell ref="A29:AQ29"/>
    <mergeCell ref="AR29:BU29"/>
    <mergeCell ref="BV29:CS29"/>
    <mergeCell ref="A30:AQ30"/>
    <mergeCell ref="AR30:BU30"/>
    <mergeCell ref="BV30:CS30"/>
    <mergeCell ref="A27:AQ27"/>
    <mergeCell ref="AR27:BU27"/>
    <mergeCell ref="BV27:CS27"/>
    <mergeCell ref="A28:AQ28"/>
    <mergeCell ref="AR28:BU28"/>
    <mergeCell ref="BV28:CS28"/>
    <mergeCell ref="A25:AQ25"/>
    <mergeCell ref="AR25:BU25"/>
    <mergeCell ref="BV25:CS25"/>
    <mergeCell ref="A26:AQ26"/>
    <mergeCell ref="AR26:BU26"/>
    <mergeCell ref="BV26:CS26"/>
    <mergeCell ref="A23:AQ23"/>
    <mergeCell ref="AR23:BU23"/>
    <mergeCell ref="BV23:CS23"/>
    <mergeCell ref="A24:AQ24"/>
    <mergeCell ref="AR24:BU24"/>
    <mergeCell ref="BV24:CS24"/>
    <mergeCell ref="A21:AQ21"/>
    <mergeCell ref="AR21:BU21"/>
    <mergeCell ref="BV21:CS21"/>
    <mergeCell ref="A22:AQ22"/>
    <mergeCell ref="AR22:BU22"/>
    <mergeCell ref="BV22:CS22"/>
    <mergeCell ref="A19:AQ19"/>
    <mergeCell ref="AR19:BU19"/>
    <mergeCell ref="BV19:CS19"/>
    <mergeCell ref="A20:AQ20"/>
    <mergeCell ref="AR20:BU20"/>
    <mergeCell ref="BV20:CS20"/>
    <mergeCell ref="A17:AQ17"/>
    <mergeCell ref="AR17:BU17"/>
    <mergeCell ref="BV17:CS17"/>
    <mergeCell ref="A18:AQ18"/>
    <mergeCell ref="AR18:BU18"/>
    <mergeCell ref="BV18:CS18"/>
    <mergeCell ref="A122:V122"/>
    <mergeCell ref="W122:AV122"/>
    <mergeCell ref="AW122:BV122"/>
    <mergeCell ref="BW122:CS122"/>
    <mergeCell ref="A79:V79"/>
    <mergeCell ref="W79:AV79"/>
    <mergeCell ref="AW79:BV79"/>
    <mergeCell ref="BW79:CS79"/>
    <mergeCell ref="A117:V117"/>
    <mergeCell ref="W117:AV117"/>
    <mergeCell ref="BV49:CS49"/>
    <mergeCell ref="A47:AQ47"/>
    <mergeCell ref="AR47:BU47"/>
    <mergeCell ref="BV47:CS47"/>
    <mergeCell ref="A48:AQ48"/>
    <mergeCell ref="AR48:BU48"/>
    <mergeCell ref="BV48:CS48"/>
    <mergeCell ref="A49:AQ49"/>
    <mergeCell ref="B1:CR1"/>
    <mergeCell ref="B2:CR2"/>
    <mergeCell ref="A4:BE4"/>
    <mergeCell ref="A5:BE5"/>
    <mergeCell ref="A6:BE6"/>
    <mergeCell ref="AR16:BU16"/>
    <mergeCell ref="A14:AQ16"/>
    <mergeCell ref="AR14:BU14"/>
    <mergeCell ref="BV14:CS16"/>
    <mergeCell ref="AZ15:BK15"/>
    <mergeCell ref="A11:CS11"/>
    <mergeCell ref="A12:CS12"/>
    <mergeCell ref="BF4:CS4"/>
    <mergeCell ref="BF5:CS5"/>
    <mergeCell ref="BF6:CS6"/>
    <mergeCell ref="BF7:CS7"/>
    <mergeCell ref="A8:BE8"/>
    <mergeCell ref="A9:BE9"/>
    <mergeCell ref="BF8:CS8"/>
    <mergeCell ref="BF9:CS9"/>
    <mergeCell ref="A7:BE7"/>
    <mergeCell ref="AR49:BU49"/>
    <mergeCell ref="A57:CS57"/>
    <mergeCell ref="A58:CS58"/>
    <mergeCell ref="A60:V60"/>
    <mergeCell ref="W60:AV60"/>
    <mergeCell ref="AW60:BV60"/>
    <mergeCell ref="BW60:CS60"/>
    <mergeCell ref="A78:V78"/>
    <mergeCell ref="W78:AV78"/>
    <mergeCell ref="AW78:BV78"/>
    <mergeCell ref="BW78:CS78"/>
    <mergeCell ref="W61:AV61"/>
    <mergeCell ref="AW61:BV61"/>
    <mergeCell ref="BW61:CS61"/>
    <mergeCell ref="A62:V62"/>
    <mergeCell ref="W62:AV62"/>
    <mergeCell ref="AW62:BV62"/>
    <mergeCell ref="BW62:CS62"/>
    <mergeCell ref="A63:V63"/>
    <mergeCell ref="W63:AV63"/>
    <mergeCell ref="AW63:BV63"/>
    <mergeCell ref="BW63:CS63"/>
    <mergeCell ref="A64:V64"/>
    <mergeCell ref="W64:AV64"/>
    <mergeCell ref="A81:V81"/>
    <mergeCell ref="W81:AV81"/>
    <mergeCell ref="AW81:BV81"/>
    <mergeCell ref="BW81:CS81"/>
    <mergeCell ref="A82:V82"/>
    <mergeCell ref="W82:AV82"/>
    <mergeCell ref="A76:CS76"/>
    <mergeCell ref="A100:V100"/>
    <mergeCell ref="W100:AV100"/>
    <mergeCell ref="AW100:BV100"/>
    <mergeCell ref="BW100:CS100"/>
    <mergeCell ref="A80:V80"/>
    <mergeCell ref="W80:AV80"/>
    <mergeCell ref="AW80:BV80"/>
    <mergeCell ref="BW80:CS80"/>
    <mergeCell ref="A86:V86"/>
    <mergeCell ref="W86:AV86"/>
    <mergeCell ref="AW86:BV86"/>
    <mergeCell ref="A84:V84"/>
    <mergeCell ref="W84:AV84"/>
    <mergeCell ref="AW84:BV84"/>
    <mergeCell ref="BW84:CS84"/>
    <mergeCell ref="BW86:CS86"/>
    <mergeCell ref="A85:V85"/>
    <mergeCell ref="A126:AF126"/>
    <mergeCell ref="A127:AF127"/>
    <mergeCell ref="A124:CS124"/>
    <mergeCell ref="AG126:CS126"/>
    <mergeCell ref="AG127:CS127"/>
    <mergeCell ref="A55:AQ55"/>
    <mergeCell ref="AR55:BU55"/>
    <mergeCell ref="BV55:CS55"/>
    <mergeCell ref="A50:AQ50"/>
    <mergeCell ref="AR50:BU50"/>
    <mergeCell ref="BV50:CS50"/>
    <mergeCell ref="A51:AQ51"/>
    <mergeCell ref="AR51:BU51"/>
    <mergeCell ref="BV51:CS51"/>
    <mergeCell ref="A52:AQ52"/>
    <mergeCell ref="AR52:BU52"/>
    <mergeCell ref="BV52:CS52"/>
    <mergeCell ref="A53:AQ53"/>
    <mergeCell ref="AR53:BU53"/>
    <mergeCell ref="BV53:CS53"/>
    <mergeCell ref="A54:AQ54"/>
    <mergeCell ref="AR54:BU54"/>
    <mergeCell ref="BV54:CS54"/>
    <mergeCell ref="A61:V61"/>
    <mergeCell ref="AW72:BV72"/>
    <mergeCell ref="BW72:CS72"/>
    <mergeCell ref="AW64:BV64"/>
    <mergeCell ref="BW64:CS64"/>
    <mergeCell ref="A65:V65"/>
    <mergeCell ref="W65:AV65"/>
    <mergeCell ref="AW65:BV65"/>
    <mergeCell ref="BW65:CS65"/>
    <mergeCell ref="A68:V68"/>
    <mergeCell ref="W68:AV68"/>
    <mergeCell ref="AW68:BV68"/>
    <mergeCell ref="BW68:CS68"/>
    <mergeCell ref="A66:V66"/>
    <mergeCell ref="W66:AV66"/>
    <mergeCell ref="AW66:BV66"/>
    <mergeCell ref="BW66:CS66"/>
    <mergeCell ref="A67:V67"/>
    <mergeCell ref="W67:AV67"/>
    <mergeCell ref="AW67:BV67"/>
    <mergeCell ref="BW67:CS67"/>
    <mergeCell ref="AW116:BV116"/>
    <mergeCell ref="BW116:CS116"/>
    <mergeCell ref="A69:V69"/>
    <mergeCell ref="W69:AV69"/>
    <mergeCell ref="AW69:BV69"/>
    <mergeCell ref="BW69:CS69"/>
    <mergeCell ref="A73:V73"/>
    <mergeCell ref="W73:AV73"/>
    <mergeCell ref="AW73:BV73"/>
    <mergeCell ref="BW73:CS73"/>
    <mergeCell ref="A74:V74"/>
    <mergeCell ref="W74:AV74"/>
    <mergeCell ref="AW74:BV74"/>
    <mergeCell ref="BW74:CS74"/>
    <mergeCell ref="A70:V70"/>
    <mergeCell ref="W70:AV70"/>
    <mergeCell ref="AW70:BV70"/>
    <mergeCell ref="BW70:CS70"/>
    <mergeCell ref="A71:V71"/>
    <mergeCell ref="W71:AV71"/>
    <mergeCell ref="AW71:BV71"/>
    <mergeCell ref="BW71:CS71"/>
    <mergeCell ref="A72:V72"/>
    <mergeCell ref="W72:AV72"/>
  </mergeCells>
  <pageMargins left="0.86614173228346458" right="0.62992125984251968" top="0.59055118110236227" bottom="0.39370078740157483" header="0.19685039370078741" footer="0.19685039370078741"/>
  <pageSetup paperSize="9" scale="7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Anisimov_AB</cp:lastModifiedBy>
  <cp:lastPrinted>2014-03-12T02:12:26Z</cp:lastPrinted>
  <dcterms:created xsi:type="dcterms:W3CDTF">2011-01-11T10:25:48Z</dcterms:created>
  <dcterms:modified xsi:type="dcterms:W3CDTF">2014-04-21T23:22:18Z</dcterms:modified>
</cp:coreProperties>
</file>